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6605" windowHeight="7995" activeTab="0"/>
  </bookViews>
  <sheets>
    <sheet name="Статистика подобово" sheetId="1" r:id="rId1"/>
    <sheet name="Статистика за тиждень" sheetId="2" r:id="rId2"/>
    <sheet name="Загальна" sheetId="3" r:id="rId3"/>
    <sheet name="Лист2" sheetId="4" r:id="rId4"/>
  </sheets>
  <definedNames/>
  <calcPr fullCalcOnLoad="1"/>
</workbook>
</file>

<file path=xl/sharedStrings.xml><?xml version="1.0" encoding="utf-8"?>
<sst xmlns="http://schemas.openxmlformats.org/spreadsheetml/2006/main" count="547" uniqueCount="38">
  <si>
    <t>шт.</t>
  </si>
  <si>
    <t>%</t>
  </si>
  <si>
    <t>06.04.2013*</t>
  </si>
  <si>
    <t>07.04.2013*</t>
  </si>
  <si>
    <t>Всего контейнеров</t>
  </si>
  <si>
    <t>-</t>
  </si>
  <si>
    <t>13.04.2013*</t>
  </si>
  <si>
    <t>14.04.2013*</t>
  </si>
  <si>
    <t>20.04.2013*</t>
  </si>
  <si>
    <t>21.04.2013*</t>
  </si>
  <si>
    <t>27.04.2013*</t>
  </si>
  <si>
    <t>28.04.2013*</t>
  </si>
  <si>
    <t>02.04-07.04.13</t>
  </si>
  <si>
    <t>08.04-14.04.14</t>
  </si>
  <si>
    <t>15.04-21.04.15</t>
  </si>
  <si>
    <t>22.04-28.04.16</t>
  </si>
  <si>
    <t>29.04-30.04.17</t>
  </si>
  <si>
    <t>нарядів</t>
  </si>
  <si>
    <t>контейнерів</t>
  </si>
  <si>
    <t>(+\-) до попереднього періоду</t>
  </si>
  <si>
    <t>РАЗОМ за весь період</t>
  </si>
  <si>
    <t>ВНЕСЕНО В СИСТЕМУ ІЗ ОФІСІВ ТЕО</t>
  </si>
  <si>
    <t>ВСЬОГО</t>
  </si>
  <si>
    <t>УЗГОДЖЕНО ЛІНІЄЮ</t>
  </si>
  <si>
    <t>МИТНИЦЕЮ ВИДАНО ДОЗВІЛ НА НАВАНТАЖЕННЯ КОНТЕЙНЕРІВ НА АВТОТРАНСПОРТНИЙ ЗАСІБ</t>
  </si>
  <si>
    <t>ВНЕСЕНО В СИСТЕМУ  ЧЕРЕЗ ТВТ ОМТП</t>
  </si>
  <si>
    <t>Наряди, шт</t>
  </si>
  <si>
    <t>Контейнери, шт</t>
  </si>
  <si>
    <t>ПІДСУМОК КВІТЕНЬ</t>
  </si>
  <si>
    <t>(+/-) до попереднього періоду</t>
  </si>
  <si>
    <t>МИТНИЦЕЮ ВИДАНО ДОЗВІЛ НА ВИЇЗД ЗА МЕЖИ ПУНКТА ПРОПУСКУ І ПОРТУ</t>
  </si>
  <si>
    <t>Наряди</t>
  </si>
  <si>
    <t>Контейнери</t>
  </si>
  <si>
    <t>% нарядів</t>
  </si>
  <si>
    <t>% контейнерів</t>
  </si>
  <si>
    <t>СЕРЕДНЯ</t>
  </si>
  <si>
    <t>РАЗОМ</t>
  </si>
  <si>
    <t>Всього нарядів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</si>
</sst>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8.45"/>
      <color indexed="8"/>
      <name val="Calibri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sz val="11"/>
      <color indexed="56"/>
      <name val="Calibri"/>
      <family val="2"/>
    </font>
    <font>
      <b/>
      <i/>
      <sz val="11"/>
      <color indexed="56"/>
      <name val="Calibri"/>
      <family val="2"/>
    </font>
    <font>
      <b/>
      <sz val="12"/>
      <color indexed="8"/>
      <name val="Calibri"/>
      <family val="2"/>
    </font>
    <font>
      <sz val="10"/>
      <color indexed="56"/>
      <name val="Calibri"/>
      <family val="2"/>
    </font>
    <font>
      <b/>
      <sz val="18"/>
      <color indexed="56"/>
      <name val="Calibri"/>
      <family val="2"/>
    </font>
    <font>
      <b/>
      <sz val="10"/>
      <color indexed="5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b/>
      <i/>
      <sz val="11"/>
      <color rgb="FF002060"/>
      <name val="Calibri"/>
      <family val="2"/>
    </font>
    <font>
      <b/>
      <sz val="10"/>
      <color rgb="FF002060"/>
      <name val="Calibri"/>
      <family val="2"/>
    </font>
    <font>
      <sz val="10"/>
      <color rgb="FF00206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10" fontId="46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wrapText="1"/>
    </xf>
    <xf numFmtId="0" fontId="46" fillId="0" borderId="13" xfId="0" applyFont="1" applyFill="1" applyBorder="1" applyAlignment="1">
      <alignment horizontal="center" vertical="center" textRotation="90"/>
    </xf>
    <xf numFmtId="0" fontId="48" fillId="0" borderId="14" xfId="0" applyFont="1" applyBorder="1" applyAlignment="1">
      <alignment horizontal="center" vertical="center" textRotation="90" wrapText="1"/>
    </xf>
    <xf numFmtId="0" fontId="48" fillId="0" borderId="15" xfId="0" applyFont="1" applyBorder="1" applyAlignment="1">
      <alignment horizontal="center" vertical="center" textRotation="90" wrapText="1"/>
    </xf>
    <xf numFmtId="0" fontId="46" fillId="0" borderId="0" xfId="0" applyFont="1" applyAlignment="1">
      <alignment horizontal="center" vertical="center"/>
    </xf>
    <xf numFmtId="0" fontId="46" fillId="0" borderId="14" xfId="0" applyFont="1" applyBorder="1" applyAlignment="1">
      <alignment horizontal="center" textRotation="90"/>
    </xf>
    <xf numFmtId="0" fontId="46" fillId="0" borderId="16" xfId="0" applyFont="1" applyBorder="1" applyAlignment="1">
      <alignment horizontal="center" textRotation="90"/>
    </xf>
    <xf numFmtId="0" fontId="46" fillId="0" borderId="17" xfId="0" applyFont="1" applyBorder="1" applyAlignment="1">
      <alignment horizontal="center" textRotation="90"/>
    </xf>
    <xf numFmtId="0" fontId="46" fillId="0" borderId="13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8" fillId="0" borderId="18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10" fontId="47" fillId="0" borderId="10" xfId="0" applyNumberFormat="1" applyFont="1" applyBorder="1" applyAlignment="1">
      <alignment horizontal="center"/>
    </xf>
    <xf numFmtId="10" fontId="47" fillId="0" borderId="11" xfId="0" applyNumberFormat="1" applyFont="1" applyBorder="1" applyAlignment="1">
      <alignment horizontal="center"/>
    </xf>
    <xf numFmtId="10" fontId="48" fillId="0" borderId="20" xfId="0" applyNumberFormat="1" applyFont="1" applyBorder="1" applyAlignment="1">
      <alignment horizontal="center"/>
    </xf>
    <xf numFmtId="10" fontId="47" fillId="0" borderId="19" xfId="0" applyNumberFormat="1" applyFont="1" applyBorder="1" applyAlignment="1">
      <alignment horizontal="center"/>
    </xf>
    <xf numFmtId="10" fontId="46" fillId="0" borderId="12" xfId="0" applyNumberFormat="1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46" fillId="0" borderId="13" xfId="0" applyFont="1" applyBorder="1" applyAlignment="1">
      <alignment horizontal="center" wrapText="1"/>
    </xf>
    <xf numFmtId="0" fontId="46" fillId="0" borderId="11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47" fillId="0" borderId="12" xfId="0" applyFont="1" applyBorder="1" applyAlignment="1">
      <alignment/>
    </xf>
    <xf numFmtId="0" fontId="49" fillId="0" borderId="10" xfId="0" applyFont="1" applyBorder="1" applyAlignment="1">
      <alignment horizontal="center" vertical="center"/>
    </xf>
    <xf numFmtId="10" fontId="49" fillId="0" borderId="10" xfId="0" applyNumberFormat="1" applyFont="1" applyBorder="1" applyAlignment="1">
      <alignment horizontal="center" vertical="center"/>
    </xf>
    <xf numFmtId="1" fontId="46" fillId="0" borderId="10" xfId="0" applyNumberFormat="1" applyFont="1" applyBorder="1" applyAlignment="1">
      <alignment horizontal="center" vertical="center" textRotation="90"/>
    </xf>
    <xf numFmtId="0" fontId="49" fillId="0" borderId="10" xfId="0" applyFont="1" applyBorder="1" applyAlignment="1">
      <alignment horizontal="center"/>
    </xf>
    <xf numFmtId="14" fontId="47" fillId="0" borderId="10" xfId="0" applyNumberFormat="1" applyFont="1" applyBorder="1" applyAlignment="1">
      <alignment horizontal="center" textRotation="90"/>
    </xf>
    <xf numFmtId="14" fontId="47" fillId="33" borderId="10" xfId="0" applyNumberFormat="1" applyFont="1" applyFill="1" applyBorder="1" applyAlignment="1">
      <alignment horizontal="center" textRotation="90"/>
    </xf>
    <xf numFmtId="0" fontId="47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/>
    </xf>
    <xf numFmtId="1" fontId="46" fillId="0" borderId="10" xfId="0" applyNumberFormat="1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7" fillId="0" borderId="12" xfId="0" applyFont="1" applyBorder="1" applyAlignment="1">
      <alignment horizontal="center"/>
    </xf>
    <xf numFmtId="0" fontId="50" fillId="0" borderId="10" xfId="0" applyNumberFormat="1" applyFont="1" applyBorder="1" applyAlignment="1">
      <alignment horizontal="center"/>
    </xf>
    <xf numFmtId="0" fontId="50" fillId="33" borderId="10" xfId="0" applyNumberFormat="1" applyFont="1" applyFill="1" applyBorder="1" applyAlignment="1">
      <alignment horizontal="center"/>
    </xf>
    <xf numFmtId="10" fontId="50" fillId="0" borderId="10" xfId="0" applyNumberFormat="1" applyFont="1" applyBorder="1" applyAlignment="1">
      <alignment vertical="center"/>
    </xf>
    <xf numFmtId="10" fontId="50" fillId="33" borderId="10" xfId="0" applyNumberFormat="1" applyFont="1" applyFill="1" applyBorder="1" applyAlignment="1">
      <alignment vertical="center"/>
    </xf>
    <xf numFmtId="10" fontId="50" fillId="33" borderId="10" xfId="0" applyNumberFormat="1" applyFont="1" applyFill="1" applyBorder="1" applyAlignment="1">
      <alignment horizontal="center"/>
    </xf>
    <xf numFmtId="10" fontId="50" fillId="0" borderId="10" xfId="0" applyNumberFormat="1" applyFont="1" applyBorder="1" applyAlignment="1">
      <alignment horizontal="center"/>
    </xf>
    <xf numFmtId="10" fontId="50" fillId="0" borderId="10" xfId="0" applyNumberFormat="1" applyFont="1" applyBorder="1" applyAlignment="1">
      <alignment horizontal="center" vertical="center"/>
    </xf>
    <xf numFmtId="10" fontId="46" fillId="0" borderId="10" xfId="0" applyNumberFormat="1" applyFont="1" applyFill="1" applyBorder="1" applyAlignment="1">
      <alignment horizontal="center" vertical="center"/>
    </xf>
    <xf numFmtId="10" fontId="47" fillId="0" borderId="0" xfId="0" applyNumberFormat="1" applyFont="1" applyAlignment="1">
      <alignment/>
    </xf>
    <xf numFmtId="0" fontId="47" fillId="0" borderId="10" xfId="0" applyNumberFormat="1" applyFont="1" applyBorder="1" applyAlignment="1">
      <alignment horizontal="center"/>
    </xf>
    <xf numFmtId="0" fontId="47" fillId="33" borderId="10" xfId="0" applyNumberFormat="1" applyFont="1" applyFill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10" fontId="50" fillId="33" borderId="10" xfId="0" applyNumberFormat="1" applyFont="1" applyFill="1" applyBorder="1" applyAlignment="1">
      <alignment horizontal="center" vertical="center"/>
    </xf>
    <xf numFmtId="10" fontId="47" fillId="0" borderId="0" xfId="0" applyNumberFormat="1" applyFont="1" applyAlignment="1">
      <alignment/>
    </xf>
    <xf numFmtId="0" fontId="46" fillId="0" borderId="19" xfId="0" applyFont="1" applyBorder="1" applyAlignment="1">
      <alignment/>
    </xf>
    <xf numFmtId="0" fontId="47" fillId="0" borderId="19" xfId="0" applyFont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1" fontId="46" fillId="0" borderId="0" xfId="0" applyNumberFormat="1" applyFont="1" applyBorder="1" applyAlignment="1">
      <alignment horizontal="center" vertical="center"/>
    </xf>
    <xf numFmtId="14" fontId="47" fillId="0" borderId="0" xfId="0" applyNumberFormat="1" applyFont="1" applyAlignment="1">
      <alignment/>
    </xf>
    <xf numFmtId="14" fontId="46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10" fontId="47" fillId="0" borderId="10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7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125"/>
          <c:y val="0.143"/>
          <c:w val="0.96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'Статистика подобово'!$B$3</c:f>
              <c:strCache>
                <c:ptCount val="1"/>
                <c:pt idx="0">
                  <c:v>нарядів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Лист2!$A$5:$AC$5</c:f>
              <c:strCache>
                <c:ptCount val="29"/>
                <c:pt idx="0">
                  <c:v>4/2/2013</c:v>
                </c:pt>
                <c:pt idx="1">
                  <c:v>4/3/2013</c:v>
                </c:pt>
                <c:pt idx="2">
                  <c:v>4/4/2013</c:v>
                </c:pt>
                <c:pt idx="3">
                  <c:v>4/5/2013</c:v>
                </c:pt>
                <c:pt idx="4">
                  <c:v>06.04.2013*</c:v>
                </c:pt>
                <c:pt idx="5">
                  <c:v>07.04.2013*</c:v>
                </c:pt>
                <c:pt idx="6">
                  <c:v>4/8/2013</c:v>
                </c:pt>
                <c:pt idx="7">
                  <c:v>4/9/2013</c:v>
                </c:pt>
                <c:pt idx="8">
                  <c:v>4/10/2013</c:v>
                </c:pt>
                <c:pt idx="9">
                  <c:v>4/11/2013</c:v>
                </c:pt>
                <c:pt idx="10">
                  <c:v>4/12/2013</c:v>
                </c:pt>
                <c:pt idx="11">
                  <c:v>13.04.2013*</c:v>
                </c:pt>
                <c:pt idx="12">
                  <c:v>14.04.2013*</c:v>
                </c:pt>
                <c:pt idx="13">
                  <c:v>4/15/2013</c:v>
                </c:pt>
                <c:pt idx="14">
                  <c:v>4/16/2013</c:v>
                </c:pt>
                <c:pt idx="15">
                  <c:v>4/17/2013</c:v>
                </c:pt>
                <c:pt idx="16">
                  <c:v>4/18/2013</c:v>
                </c:pt>
                <c:pt idx="17">
                  <c:v>4/19/2013</c:v>
                </c:pt>
                <c:pt idx="18">
                  <c:v>20.04.2013*</c:v>
                </c:pt>
                <c:pt idx="19">
                  <c:v>21.04.2013*</c:v>
                </c:pt>
                <c:pt idx="20">
                  <c:v>4/22/2013</c:v>
                </c:pt>
                <c:pt idx="21">
                  <c:v>4/23/2013</c:v>
                </c:pt>
                <c:pt idx="22">
                  <c:v>4/24/2013</c:v>
                </c:pt>
                <c:pt idx="23">
                  <c:v>4/25/2013</c:v>
                </c:pt>
                <c:pt idx="24">
                  <c:v>4/26/2013</c:v>
                </c:pt>
                <c:pt idx="25">
                  <c:v>27.04.2013*</c:v>
                </c:pt>
                <c:pt idx="26">
                  <c:v>28.04.2013*</c:v>
                </c:pt>
                <c:pt idx="27">
                  <c:v>4/29/2013</c:v>
                </c:pt>
                <c:pt idx="28">
                  <c:v>4/30/2013</c:v>
                </c:pt>
              </c:strCache>
            </c:strRef>
          </c:cat>
          <c:val>
            <c:numRef>
              <c:f>Лист2!$A$4:$AC$4</c:f>
              <c:numCache>
                <c:ptCount val="29"/>
                <c:pt idx="0">
                  <c:v>122</c:v>
                </c:pt>
                <c:pt idx="1">
                  <c:v>249</c:v>
                </c:pt>
                <c:pt idx="2">
                  <c:v>567</c:v>
                </c:pt>
                <c:pt idx="3">
                  <c:v>976</c:v>
                </c:pt>
                <c:pt idx="4">
                  <c:v>1003</c:v>
                </c:pt>
                <c:pt idx="5">
                  <c:v>1019</c:v>
                </c:pt>
                <c:pt idx="6">
                  <c:v>1469</c:v>
                </c:pt>
                <c:pt idx="7">
                  <c:v>1787</c:v>
                </c:pt>
                <c:pt idx="8">
                  <c:v>1980</c:v>
                </c:pt>
                <c:pt idx="9">
                  <c:v>2154</c:v>
                </c:pt>
                <c:pt idx="10">
                  <c:v>2385</c:v>
                </c:pt>
                <c:pt idx="11">
                  <c:v>2388</c:v>
                </c:pt>
                <c:pt idx="12">
                  <c:v>2393</c:v>
                </c:pt>
                <c:pt idx="13">
                  <c:v>2730</c:v>
                </c:pt>
                <c:pt idx="14">
                  <c:v>3020</c:v>
                </c:pt>
                <c:pt idx="15">
                  <c:v>3240</c:v>
                </c:pt>
                <c:pt idx="16">
                  <c:v>3395</c:v>
                </c:pt>
                <c:pt idx="17">
                  <c:v>3642</c:v>
                </c:pt>
                <c:pt idx="18">
                  <c:v>3650</c:v>
                </c:pt>
                <c:pt idx="19">
                  <c:v>3652</c:v>
                </c:pt>
                <c:pt idx="20">
                  <c:v>4086</c:v>
                </c:pt>
                <c:pt idx="21">
                  <c:v>4497</c:v>
                </c:pt>
                <c:pt idx="22">
                  <c:v>4997</c:v>
                </c:pt>
                <c:pt idx="23">
                  <c:v>5680</c:v>
                </c:pt>
                <c:pt idx="24">
                  <c:v>5680</c:v>
                </c:pt>
                <c:pt idx="25">
                  <c:v>5680</c:v>
                </c:pt>
                <c:pt idx="26">
                  <c:v>5680</c:v>
                </c:pt>
                <c:pt idx="27">
                  <c:v>5680</c:v>
                </c:pt>
                <c:pt idx="28">
                  <c:v>5680</c:v>
                </c:pt>
              </c:numCache>
            </c:numRef>
          </c:val>
          <c:smooth val="0"/>
        </c:ser>
        <c:marker val="1"/>
        <c:axId val="28711286"/>
        <c:axId val="57074983"/>
      </c:lineChart>
      <c:catAx>
        <c:axId val="2871128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74983"/>
        <c:crosses val="autoZero"/>
        <c:auto val="1"/>
        <c:lblOffset val="100"/>
        <c:tickLblSkip val="1"/>
        <c:noMultiLvlLbl val="0"/>
      </c:catAx>
      <c:valAx>
        <c:axId val="570749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7112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35"/>
          <c:y val="0.53775"/>
          <c:w val="0.033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3366"/>
                </a:solidFill>
                <a:latin typeface="Calibri"/>
                <a:ea typeface="Calibri"/>
                <a:cs typeface="Calibri"/>
              </a:rPr>
              <a:t>Процентне співвідношення завізованих митницею нарядів до загальної кількості нарядів</a:t>
            </a:r>
          </a:p>
        </c:rich>
      </c:tx>
      <c:layout>
        <c:manualLayout>
          <c:xMode val="factor"/>
          <c:yMode val="factor"/>
          <c:x val="-0.001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248"/>
          <c:w val="0.6955"/>
          <c:h val="0.7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'Статистика за тиждень'!$B$10:$K$10</c:f>
              <c:strCache>
                <c:ptCount val="1"/>
                <c:pt idx="0">
                  <c:v>МИТНИЦЕЮ ВИДАНО ДОЗВІЛ НА НАВАНТАЖЕННЯ КОНТЕЙНЕРІВ НА АВТОТРАНСПОРТНИЙ ЗАСІБ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3366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('Статистика за тиждень'!$B$1,'Статистика за тиждень'!$C$1,'Статистика за тиждень'!$E$1,'Статистика за тиждень'!$G$1,'Статистика за тиждень'!$I$1)</c:f>
              <c:strCache/>
            </c:strRef>
          </c:cat>
          <c:val>
            <c:numRef>
              <c:f>('Статистика за тиждень'!$B$12,'Статистика за тиждень'!$C$12,'Статистика за тиждень'!$E$12,'Статистика за тиждень'!$G$12,'Статистика за тиждень'!$I$12)</c:f>
              <c:numCache/>
            </c:numRef>
          </c:val>
        </c:ser>
        <c:axId val="42361160"/>
        <c:axId val="45706121"/>
      </c:barChart>
      <c:catAx>
        <c:axId val="42361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</a:p>
        </c:txPr>
        <c:crossAx val="45706121"/>
        <c:crosses val="autoZero"/>
        <c:auto val="1"/>
        <c:lblOffset val="100"/>
        <c:tickLblSkip val="1"/>
        <c:noMultiLvlLbl val="0"/>
      </c:catAx>
      <c:valAx>
        <c:axId val="457061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</a:p>
        </c:txPr>
        <c:crossAx val="423611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71925"/>
          <c:y val="0.52325"/>
          <c:w val="0.27425"/>
          <c:h val="0.1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1"/>
          <c:y val="0.143"/>
          <c:w val="0.95125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'Статистика подобово'!$C$3</c:f>
              <c:strCache>
                <c:ptCount val="1"/>
                <c:pt idx="0">
                  <c:v>контейнерів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Лист2!$A$5:$AC$5</c:f>
              <c:strCache>
                <c:ptCount val="29"/>
                <c:pt idx="0">
                  <c:v>4/2/2013</c:v>
                </c:pt>
                <c:pt idx="1">
                  <c:v>4/3/2013</c:v>
                </c:pt>
                <c:pt idx="2">
                  <c:v>4/4/2013</c:v>
                </c:pt>
                <c:pt idx="3">
                  <c:v>4/5/2013</c:v>
                </c:pt>
                <c:pt idx="4">
                  <c:v>06.04.2013*</c:v>
                </c:pt>
                <c:pt idx="5">
                  <c:v>07.04.2013*</c:v>
                </c:pt>
                <c:pt idx="6">
                  <c:v>4/8/2013</c:v>
                </c:pt>
                <c:pt idx="7">
                  <c:v>4/9/2013</c:v>
                </c:pt>
                <c:pt idx="8">
                  <c:v>4/10/2013</c:v>
                </c:pt>
                <c:pt idx="9">
                  <c:v>4/11/2013</c:v>
                </c:pt>
                <c:pt idx="10">
                  <c:v>4/12/2013</c:v>
                </c:pt>
                <c:pt idx="11">
                  <c:v>13.04.2013*</c:v>
                </c:pt>
                <c:pt idx="12">
                  <c:v>14.04.2013*</c:v>
                </c:pt>
                <c:pt idx="13">
                  <c:v>4/15/2013</c:v>
                </c:pt>
                <c:pt idx="14">
                  <c:v>4/16/2013</c:v>
                </c:pt>
                <c:pt idx="15">
                  <c:v>4/17/2013</c:v>
                </c:pt>
                <c:pt idx="16">
                  <c:v>4/18/2013</c:v>
                </c:pt>
                <c:pt idx="17">
                  <c:v>4/19/2013</c:v>
                </c:pt>
                <c:pt idx="18">
                  <c:v>20.04.2013*</c:v>
                </c:pt>
                <c:pt idx="19">
                  <c:v>21.04.2013*</c:v>
                </c:pt>
                <c:pt idx="20">
                  <c:v>4/22/2013</c:v>
                </c:pt>
                <c:pt idx="21">
                  <c:v>4/23/2013</c:v>
                </c:pt>
                <c:pt idx="22">
                  <c:v>4/24/2013</c:v>
                </c:pt>
                <c:pt idx="23">
                  <c:v>4/25/2013</c:v>
                </c:pt>
                <c:pt idx="24">
                  <c:v>4/26/2013</c:v>
                </c:pt>
                <c:pt idx="25">
                  <c:v>27.04.2013*</c:v>
                </c:pt>
                <c:pt idx="26">
                  <c:v>28.04.2013*</c:v>
                </c:pt>
                <c:pt idx="27">
                  <c:v>4/29/2013</c:v>
                </c:pt>
                <c:pt idx="28">
                  <c:v>4/30/2013</c:v>
                </c:pt>
              </c:strCache>
            </c:strRef>
          </c:cat>
          <c:val>
            <c:numRef>
              <c:f>Лист2!$A$6:$AC$6</c:f>
              <c:numCache>
                <c:ptCount val="29"/>
                <c:pt idx="0">
                  <c:v>192</c:v>
                </c:pt>
                <c:pt idx="1">
                  <c:v>401</c:v>
                </c:pt>
                <c:pt idx="2">
                  <c:v>898</c:v>
                </c:pt>
                <c:pt idx="3">
                  <c:v>1604</c:v>
                </c:pt>
                <c:pt idx="4">
                  <c:v>1648</c:v>
                </c:pt>
                <c:pt idx="5">
                  <c:v>1679</c:v>
                </c:pt>
                <c:pt idx="6">
                  <c:v>2488</c:v>
                </c:pt>
                <c:pt idx="7">
                  <c:v>2986</c:v>
                </c:pt>
                <c:pt idx="8">
                  <c:v>3291</c:v>
                </c:pt>
                <c:pt idx="9">
                  <c:v>3554</c:v>
                </c:pt>
                <c:pt idx="10">
                  <c:v>3937</c:v>
                </c:pt>
                <c:pt idx="11">
                  <c:v>3941</c:v>
                </c:pt>
                <c:pt idx="12">
                  <c:v>3948</c:v>
                </c:pt>
                <c:pt idx="13">
                  <c:v>4516</c:v>
                </c:pt>
                <c:pt idx="14">
                  <c:v>4981</c:v>
                </c:pt>
                <c:pt idx="15">
                  <c:v>5361</c:v>
                </c:pt>
                <c:pt idx="16">
                  <c:v>5621</c:v>
                </c:pt>
                <c:pt idx="17">
                  <c:v>6033</c:v>
                </c:pt>
                <c:pt idx="18">
                  <c:v>6053</c:v>
                </c:pt>
                <c:pt idx="19">
                  <c:v>6055</c:v>
                </c:pt>
                <c:pt idx="20">
                  <c:v>6734</c:v>
                </c:pt>
                <c:pt idx="21">
                  <c:v>7517</c:v>
                </c:pt>
                <c:pt idx="22">
                  <c:v>8339</c:v>
                </c:pt>
                <c:pt idx="23">
                  <c:v>9434</c:v>
                </c:pt>
                <c:pt idx="24">
                  <c:v>9434</c:v>
                </c:pt>
                <c:pt idx="25">
                  <c:v>9434</c:v>
                </c:pt>
                <c:pt idx="26">
                  <c:v>9434</c:v>
                </c:pt>
                <c:pt idx="27">
                  <c:v>9434</c:v>
                </c:pt>
                <c:pt idx="28">
                  <c:v>9434</c:v>
                </c:pt>
              </c:numCache>
            </c:numRef>
          </c:val>
          <c:smooth val="0"/>
        </c:ser>
        <c:marker val="1"/>
        <c:axId val="43912800"/>
        <c:axId val="59670881"/>
      </c:lineChart>
      <c:catAx>
        <c:axId val="4391280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670881"/>
        <c:crosses val="autoZero"/>
        <c:auto val="1"/>
        <c:lblOffset val="100"/>
        <c:tickLblSkip val="1"/>
        <c:noMultiLvlLbl val="0"/>
      </c:catAx>
      <c:valAx>
        <c:axId val="596708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128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54"/>
          <c:y val="0.53775"/>
          <c:w val="0.043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НАРЯДИ</a:t>
            </a:r>
          </a:p>
        </c:rich>
      </c:tx>
      <c:layout>
        <c:manualLayout>
          <c:xMode val="factor"/>
          <c:yMode val="factor"/>
          <c:x val="-0.0005"/>
          <c:y val="-0.01075"/>
        </c:manualLayout>
      </c:layout>
      <c:spPr>
        <a:noFill/>
        <a:ln w="3175">
          <a:noFill/>
        </a:ln>
      </c:spPr>
    </c:title>
    <c:view3D>
      <c:rotX val="15"/>
      <c:hPercent val="5"/>
      <c:rotY val="20"/>
      <c:depthPercent val="100"/>
      <c:rAngAx val="1"/>
    </c:view3D>
    <c:plotArea>
      <c:layout>
        <c:manualLayout>
          <c:xMode val="edge"/>
          <c:yMode val="edge"/>
          <c:x val="0.00375"/>
          <c:y val="0.25375"/>
          <c:w val="0.99125"/>
          <c:h val="0.70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'Статистика подобово'!$A$4</c:f>
              <c:strCache>
                <c:ptCount val="1"/>
                <c:pt idx="0">
                  <c:v>ВНЕСЕНО В СИСТЕМУ  ЧЕРЕЗ ТВТ ОМТП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Лист2!$A$5:$AC$5</c:f>
              <c:strCache>
                <c:ptCount val="29"/>
                <c:pt idx="0">
                  <c:v>4/2/2013</c:v>
                </c:pt>
                <c:pt idx="1">
                  <c:v>4/3/2013</c:v>
                </c:pt>
                <c:pt idx="2">
                  <c:v>4/4/2013</c:v>
                </c:pt>
                <c:pt idx="3">
                  <c:v>4/5/2013</c:v>
                </c:pt>
                <c:pt idx="4">
                  <c:v>06.04.2013*</c:v>
                </c:pt>
                <c:pt idx="5">
                  <c:v>07.04.2013*</c:v>
                </c:pt>
                <c:pt idx="6">
                  <c:v>4/8/2013</c:v>
                </c:pt>
                <c:pt idx="7">
                  <c:v>4/9/2013</c:v>
                </c:pt>
                <c:pt idx="8">
                  <c:v>4/10/2013</c:v>
                </c:pt>
                <c:pt idx="9">
                  <c:v>4/11/2013</c:v>
                </c:pt>
                <c:pt idx="10">
                  <c:v>4/12/2013</c:v>
                </c:pt>
                <c:pt idx="11">
                  <c:v>13.04.2013*</c:v>
                </c:pt>
                <c:pt idx="12">
                  <c:v>14.04.2013*</c:v>
                </c:pt>
                <c:pt idx="13">
                  <c:v>4/15/2013</c:v>
                </c:pt>
                <c:pt idx="14">
                  <c:v>4/16/2013</c:v>
                </c:pt>
                <c:pt idx="15">
                  <c:v>4/17/2013</c:v>
                </c:pt>
                <c:pt idx="16">
                  <c:v>4/18/2013</c:v>
                </c:pt>
                <c:pt idx="17">
                  <c:v>4/19/2013</c:v>
                </c:pt>
                <c:pt idx="18">
                  <c:v>20.04.2013*</c:v>
                </c:pt>
                <c:pt idx="19">
                  <c:v>21.04.2013*</c:v>
                </c:pt>
                <c:pt idx="20">
                  <c:v>4/22/2013</c:v>
                </c:pt>
                <c:pt idx="21">
                  <c:v>4/23/2013</c:v>
                </c:pt>
                <c:pt idx="22">
                  <c:v>4/24/2013</c:v>
                </c:pt>
                <c:pt idx="23">
                  <c:v>4/25/2013</c:v>
                </c:pt>
                <c:pt idx="24">
                  <c:v>4/26/2013</c:v>
                </c:pt>
                <c:pt idx="25">
                  <c:v>27.04.2013*</c:v>
                </c:pt>
                <c:pt idx="26">
                  <c:v>28.04.2013*</c:v>
                </c:pt>
                <c:pt idx="27">
                  <c:v>4/29/2013</c:v>
                </c:pt>
                <c:pt idx="28">
                  <c:v>4/30/2013</c:v>
                </c:pt>
              </c:strCache>
            </c:strRef>
          </c:cat>
          <c:val>
            <c:numRef>
              <c:f>Загальна!$B$6:$AD$6</c:f>
              <c:numCache>
                <c:ptCount val="29"/>
                <c:pt idx="0">
                  <c:v>26</c:v>
                </c:pt>
                <c:pt idx="1">
                  <c:v>5</c:v>
                </c:pt>
                <c:pt idx="2">
                  <c:v>93</c:v>
                </c:pt>
                <c:pt idx="3">
                  <c:v>44</c:v>
                </c:pt>
                <c:pt idx="4">
                  <c:v>5</c:v>
                </c:pt>
                <c:pt idx="5">
                  <c:v>1</c:v>
                </c:pt>
                <c:pt idx="6">
                  <c:v>48</c:v>
                </c:pt>
                <c:pt idx="7">
                  <c:v>45</c:v>
                </c:pt>
                <c:pt idx="8">
                  <c:v>18</c:v>
                </c:pt>
                <c:pt idx="9">
                  <c:v>8</c:v>
                </c:pt>
                <c:pt idx="10">
                  <c:v>11</c:v>
                </c:pt>
                <c:pt idx="11">
                  <c:v>1</c:v>
                </c:pt>
                <c:pt idx="12">
                  <c:v>0</c:v>
                </c:pt>
                <c:pt idx="13">
                  <c:v>35</c:v>
                </c:pt>
                <c:pt idx="14">
                  <c:v>17</c:v>
                </c:pt>
                <c:pt idx="15">
                  <c:v>14</c:v>
                </c:pt>
                <c:pt idx="16">
                  <c:v>1</c:v>
                </c:pt>
                <c:pt idx="17">
                  <c:v>10</c:v>
                </c:pt>
                <c:pt idx="18">
                  <c:v>0</c:v>
                </c:pt>
                <c:pt idx="19">
                  <c:v>0</c:v>
                </c:pt>
                <c:pt idx="20">
                  <c:v>17</c:v>
                </c:pt>
                <c:pt idx="21">
                  <c:v>11</c:v>
                </c:pt>
                <c:pt idx="22">
                  <c:v>12</c:v>
                </c:pt>
                <c:pt idx="23">
                  <c:v>33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'Статистика подобово'!$A$5</c:f>
              <c:strCache>
                <c:ptCount val="1"/>
                <c:pt idx="0">
                  <c:v>ВНЕСЕНО В СИСТЕМУ ІЗ ОФІСІВ ТЕО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Лист2!$A$5:$AC$5</c:f>
              <c:strCache>
                <c:ptCount val="29"/>
                <c:pt idx="0">
                  <c:v>4/2/2013</c:v>
                </c:pt>
                <c:pt idx="1">
                  <c:v>4/3/2013</c:v>
                </c:pt>
                <c:pt idx="2">
                  <c:v>4/4/2013</c:v>
                </c:pt>
                <c:pt idx="3">
                  <c:v>4/5/2013</c:v>
                </c:pt>
                <c:pt idx="4">
                  <c:v>06.04.2013*</c:v>
                </c:pt>
                <c:pt idx="5">
                  <c:v>07.04.2013*</c:v>
                </c:pt>
                <c:pt idx="6">
                  <c:v>4/8/2013</c:v>
                </c:pt>
                <c:pt idx="7">
                  <c:v>4/9/2013</c:v>
                </c:pt>
                <c:pt idx="8">
                  <c:v>4/10/2013</c:v>
                </c:pt>
                <c:pt idx="9">
                  <c:v>4/11/2013</c:v>
                </c:pt>
                <c:pt idx="10">
                  <c:v>4/12/2013</c:v>
                </c:pt>
                <c:pt idx="11">
                  <c:v>13.04.2013*</c:v>
                </c:pt>
                <c:pt idx="12">
                  <c:v>14.04.2013*</c:v>
                </c:pt>
                <c:pt idx="13">
                  <c:v>4/15/2013</c:v>
                </c:pt>
                <c:pt idx="14">
                  <c:v>4/16/2013</c:v>
                </c:pt>
                <c:pt idx="15">
                  <c:v>4/17/2013</c:v>
                </c:pt>
                <c:pt idx="16">
                  <c:v>4/18/2013</c:v>
                </c:pt>
                <c:pt idx="17">
                  <c:v>4/19/2013</c:v>
                </c:pt>
                <c:pt idx="18">
                  <c:v>20.04.2013*</c:v>
                </c:pt>
                <c:pt idx="19">
                  <c:v>21.04.2013*</c:v>
                </c:pt>
                <c:pt idx="20">
                  <c:v>4/22/2013</c:v>
                </c:pt>
                <c:pt idx="21">
                  <c:v>4/23/2013</c:v>
                </c:pt>
                <c:pt idx="22">
                  <c:v>4/24/2013</c:v>
                </c:pt>
                <c:pt idx="23">
                  <c:v>4/25/2013</c:v>
                </c:pt>
                <c:pt idx="24">
                  <c:v>4/26/2013</c:v>
                </c:pt>
                <c:pt idx="25">
                  <c:v>27.04.2013*</c:v>
                </c:pt>
                <c:pt idx="26">
                  <c:v>28.04.2013*</c:v>
                </c:pt>
                <c:pt idx="27">
                  <c:v>4/29/2013</c:v>
                </c:pt>
                <c:pt idx="28">
                  <c:v>4/30/2013</c:v>
                </c:pt>
              </c:strCache>
            </c:strRef>
          </c:cat>
          <c:val>
            <c:numRef>
              <c:f>Загальна!$B$11:$AD$11</c:f>
              <c:numCache>
                <c:ptCount val="29"/>
                <c:pt idx="0">
                  <c:v>96</c:v>
                </c:pt>
                <c:pt idx="1">
                  <c:v>122</c:v>
                </c:pt>
                <c:pt idx="2">
                  <c:v>225</c:v>
                </c:pt>
                <c:pt idx="3">
                  <c:v>365</c:v>
                </c:pt>
                <c:pt idx="4">
                  <c:v>22</c:v>
                </c:pt>
                <c:pt idx="5">
                  <c:v>15</c:v>
                </c:pt>
                <c:pt idx="6">
                  <c:v>402</c:v>
                </c:pt>
                <c:pt idx="7">
                  <c:v>273</c:v>
                </c:pt>
                <c:pt idx="8">
                  <c:v>175</c:v>
                </c:pt>
                <c:pt idx="9">
                  <c:v>166</c:v>
                </c:pt>
                <c:pt idx="10">
                  <c:v>220</c:v>
                </c:pt>
                <c:pt idx="11">
                  <c:v>2</c:v>
                </c:pt>
                <c:pt idx="12">
                  <c:v>5</c:v>
                </c:pt>
                <c:pt idx="13">
                  <c:v>302</c:v>
                </c:pt>
                <c:pt idx="14">
                  <c:v>273</c:v>
                </c:pt>
                <c:pt idx="15">
                  <c:v>206</c:v>
                </c:pt>
                <c:pt idx="16">
                  <c:v>154</c:v>
                </c:pt>
                <c:pt idx="17">
                  <c:v>237</c:v>
                </c:pt>
                <c:pt idx="18">
                  <c:v>8</c:v>
                </c:pt>
                <c:pt idx="19">
                  <c:v>2</c:v>
                </c:pt>
                <c:pt idx="20">
                  <c:v>417</c:v>
                </c:pt>
                <c:pt idx="21">
                  <c:v>400</c:v>
                </c:pt>
                <c:pt idx="22">
                  <c:v>488</c:v>
                </c:pt>
                <c:pt idx="23">
                  <c:v>650</c:v>
                </c:pt>
              </c:numCache>
            </c:numRef>
          </c:val>
          <c:shape val="box"/>
        </c:ser>
        <c:shape val="box"/>
        <c:axId val="167018"/>
        <c:axId val="1503163"/>
      </c:bar3DChart>
      <c:catAx>
        <c:axId val="167018"/>
        <c:scaling>
          <c:orientation val="minMax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03163"/>
        <c:crosses val="autoZero"/>
        <c:auto val="1"/>
        <c:lblOffset val="100"/>
        <c:tickLblSkip val="1"/>
        <c:noMultiLvlLbl val="0"/>
      </c:catAx>
      <c:valAx>
        <c:axId val="1503163"/>
        <c:scaling>
          <c:orientation val="minMax"/>
        </c:scaling>
        <c:axPos val="l"/>
        <c:delete val="1"/>
        <c:majorTickMark val="out"/>
        <c:minorTickMark val="none"/>
        <c:tickLblPos val="none"/>
        <c:crossAx val="16701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075"/>
          <c:y val="0.12175"/>
          <c:w val="0.1827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КОНТЕЙНЕРИ</a:t>
            </a:r>
          </a:p>
        </c:rich>
      </c:tx>
      <c:layout>
        <c:manualLayout>
          <c:xMode val="factor"/>
          <c:yMode val="factor"/>
          <c:x val="-0.0005"/>
          <c:y val="-0.01075"/>
        </c:manualLayout>
      </c:layout>
      <c:spPr>
        <a:noFill/>
        <a:ln w="3175">
          <a:noFill/>
        </a:ln>
      </c:spPr>
    </c:title>
    <c:view3D>
      <c:rotX val="15"/>
      <c:hPercent val="5"/>
      <c:rotY val="20"/>
      <c:depthPercent val="100"/>
      <c:rAngAx val="1"/>
    </c:view3D>
    <c:plotArea>
      <c:layout>
        <c:manualLayout>
          <c:xMode val="edge"/>
          <c:yMode val="edge"/>
          <c:x val="0.00375"/>
          <c:y val="0.25375"/>
          <c:w val="0.99125"/>
          <c:h val="0.70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'Статистика подобово'!$A$4</c:f>
              <c:strCache>
                <c:ptCount val="1"/>
                <c:pt idx="0">
                  <c:v>ВНЕСЕНО В СИСТЕМУ  ЧЕРЕЗ ТВТ ОМТП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Лист2!$A$5:$AC$5</c:f>
              <c:strCache>
                <c:ptCount val="29"/>
                <c:pt idx="0">
                  <c:v>4/2/2013</c:v>
                </c:pt>
                <c:pt idx="1">
                  <c:v>4/3/2013</c:v>
                </c:pt>
                <c:pt idx="2">
                  <c:v>4/4/2013</c:v>
                </c:pt>
                <c:pt idx="3">
                  <c:v>4/5/2013</c:v>
                </c:pt>
                <c:pt idx="4">
                  <c:v>06.04.2013*</c:v>
                </c:pt>
                <c:pt idx="5">
                  <c:v>07.04.2013*</c:v>
                </c:pt>
                <c:pt idx="6">
                  <c:v>4/8/2013</c:v>
                </c:pt>
                <c:pt idx="7">
                  <c:v>4/9/2013</c:v>
                </c:pt>
                <c:pt idx="8">
                  <c:v>4/10/2013</c:v>
                </c:pt>
                <c:pt idx="9">
                  <c:v>4/11/2013</c:v>
                </c:pt>
                <c:pt idx="10">
                  <c:v>4/12/2013</c:v>
                </c:pt>
                <c:pt idx="11">
                  <c:v>13.04.2013*</c:v>
                </c:pt>
                <c:pt idx="12">
                  <c:v>14.04.2013*</c:v>
                </c:pt>
                <c:pt idx="13">
                  <c:v>4/15/2013</c:v>
                </c:pt>
                <c:pt idx="14">
                  <c:v>4/16/2013</c:v>
                </c:pt>
                <c:pt idx="15">
                  <c:v>4/17/2013</c:v>
                </c:pt>
                <c:pt idx="16">
                  <c:v>4/18/2013</c:v>
                </c:pt>
                <c:pt idx="17">
                  <c:v>4/19/2013</c:v>
                </c:pt>
                <c:pt idx="18">
                  <c:v>20.04.2013*</c:v>
                </c:pt>
                <c:pt idx="19">
                  <c:v>21.04.2013*</c:v>
                </c:pt>
                <c:pt idx="20">
                  <c:v>4/22/2013</c:v>
                </c:pt>
                <c:pt idx="21">
                  <c:v>4/23/2013</c:v>
                </c:pt>
                <c:pt idx="22">
                  <c:v>4/24/2013</c:v>
                </c:pt>
                <c:pt idx="23">
                  <c:v>4/25/2013</c:v>
                </c:pt>
                <c:pt idx="24">
                  <c:v>4/26/2013</c:v>
                </c:pt>
                <c:pt idx="25">
                  <c:v>27.04.2013*</c:v>
                </c:pt>
                <c:pt idx="26">
                  <c:v>28.04.2013*</c:v>
                </c:pt>
                <c:pt idx="27">
                  <c:v>4/29/2013</c:v>
                </c:pt>
                <c:pt idx="28">
                  <c:v>4/30/2013</c:v>
                </c:pt>
              </c:strCache>
            </c:strRef>
          </c:cat>
          <c:val>
            <c:numRef>
              <c:f>Загальна!$B$8:$AD$8</c:f>
              <c:numCache>
                <c:ptCount val="29"/>
                <c:pt idx="0">
                  <c:v>44</c:v>
                </c:pt>
                <c:pt idx="1">
                  <c:v>7</c:v>
                </c:pt>
                <c:pt idx="2">
                  <c:v>163</c:v>
                </c:pt>
                <c:pt idx="3">
                  <c:v>64</c:v>
                </c:pt>
                <c:pt idx="4">
                  <c:v>5</c:v>
                </c:pt>
                <c:pt idx="5">
                  <c:v>2</c:v>
                </c:pt>
                <c:pt idx="6">
                  <c:v>94</c:v>
                </c:pt>
                <c:pt idx="7">
                  <c:v>71</c:v>
                </c:pt>
                <c:pt idx="8">
                  <c:v>25</c:v>
                </c:pt>
                <c:pt idx="9">
                  <c:v>14</c:v>
                </c:pt>
                <c:pt idx="10">
                  <c:v>14</c:v>
                </c:pt>
                <c:pt idx="11">
                  <c:v>2</c:v>
                </c:pt>
                <c:pt idx="12">
                  <c:v>0</c:v>
                </c:pt>
                <c:pt idx="13">
                  <c:v>48</c:v>
                </c:pt>
                <c:pt idx="14">
                  <c:v>36</c:v>
                </c:pt>
                <c:pt idx="15">
                  <c:v>31</c:v>
                </c:pt>
                <c:pt idx="16">
                  <c:v>1</c:v>
                </c:pt>
                <c:pt idx="17">
                  <c:v>13</c:v>
                </c:pt>
                <c:pt idx="18">
                  <c:v>0</c:v>
                </c:pt>
                <c:pt idx="19">
                  <c:v>0</c:v>
                </c:pt>
                <c:pt idx="20">
                  <c:v>26</c:v>
                </c:pt>
                <c:pt idx="21">
                  <c:v>13</c:v>
                </c:pt>
                <c:pt idx="22">
                  <c:v>24</c:v>
                </c:pt>
                <c:pt idx="23">
                  <c:v>42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'Статистика подобово'!$A$5</c:f>
              <c:strCache>
                <c:ptCount val="1"/>
                <c:pt idx="0">
                  <c:v>ВНЕСЕНО В СИСТЕМУ ІЗ ОФІСІВ ТЕО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Лист2!$A$5:$AC$5</c:f>
              <c:strCache>
                <c:ptCount val="29"/>
                <c:pt idx="0">
                  <c:v>4/2/2013</c:v>
                </c:pt>
                <c:pt idx="1">
                  <c:v>4/3/2013</c:v>
                </c:pt>
                <c:pt idx="2">
                  <c:v>4/4/2013</c:v>
                </c:pt>
                <c:pt idx="3">
                  <c:v>4/5/2013</c:v>
                </c:pt>
                <c:pt idx="4">
                  <c:v>06.04.2013*</c:v>
                </c:pt>
                <c:pt idx="5">
                  <c:v>07.04.2013*</c:v>
                </c:pt>
                <c:pt idx="6">
                  <c:v>4/8/2013</c:v>
                </c:pt>
                <c:pt idx="7">
                  <c:v>4/9/2013</c:v>
                </c:pt>
                <c:pt idx="8">
                  <c:v>4/10/2013</c:v>
                </c:pt>
                <c:pt idx="9">
                  <c:v>4/11/2013</c:v>
                </c:pt>
                <c:pt idx="10">
                  <c:v>4/12/2013</c:v>
                </c:pt>
                <c:pt idx="11">
                  <c:v>13.04.2013*</c:v>
                </c:pt>
                <c:pt idx="12">
                  <c:v>14.04.2013*</c:v>
                </c:pt>
                <c:pt idx="13">
                  <c:v>4/15/2013</c:v>
                </c:pt>
                <c:pt idx="14">
                  <c:v>4/16/2013</c:v>
                </c:pt>
                <c:pt idx="15">
                  <c:v>4/17/2013</c:v>
                </c:pt>
                <c:pt idx="16">
                  <c:v>4/18/2013</c:v>
                </c:pt>
                <c:pt idx="17">
                  <c:v>4/19/2013</c:v>
                </c:pt>
                <c:pt idx="18">
                  <c:v>20.04.2013*</c:v>
                </c:pt>
                <c:pt idx="19">
                  <c:v>21.04.2013*</c:v>
                </c:pt>
                <c:pt idx="20">
                  <c:v>4/22/2013</c:v>
                </c:pt>
                <c:pt idx="21">
                  <c:v>4/23/2013</c:v>
                </c:pt>
                <c:pt idx="22">
                  <c:v>4/24/2013</c:v>
                </c:pt>
                <c:pt idx="23">
                  <c:v>4/25/2013</c:v>
                </c:pt>
                <c:pt idx="24">
                  <c:v>4/26/2013</c:v>
                </c:pt>
                <c:pt idx="25">
                  <c:v>27.04.2013*</c:v>
                </c:pt>
                <c:pt idx="26">
                  <c:v>28.04.2013*</c:v>
                </c:pt>
                <c:pt idx="27">
                  <c:v>4/29/2013</c:v>
                </c:pt>
                <c:pt idx="28">
                  <c:v>4/30/2013</c:v>
                </c:pt>
              </c:strCache>
            </c:strRef>
          </c:cat>
          <c:val>
            <c:numRef>
              <c:f>Загальна!$B$13:$AD$13</c:f>
              <c:numCache>
                <c:ptCount val="29"/>
                <c:pt idx="0">
                  <c:v>148</c:v>
                </c:pt>
                <c:pt idx="1">
                  <c:v>202</c:v>
                </c:pt>
                <c:pt idx="2">
                  <c:v>334</c:v>
                </c:pt>
                <c:pt idx="3">
                  <c:v>642</c:v>
                </c:pt>
                <c:pt idx="4">
                  <c:v>39</c:v>
                </c:pt>
                <c:pt idx="5">
                  <c:v>29</c:v>
                </c:pt>
                <c:pt idx="6">
                  <c:v>715</c:v>
                </c:pt>
                <c:pt idx="7">
                  <c:v>427</c:v>
                </c:pt>
                <c:pt idx="8">
                  <c:v>280</c:v>
                </c:pt>
                <c:pt idx="9">
                  <c:v>249</c:v>
                </c:pt>
                <c:pt idx="10">
                  <c:v>369</c:v>
                </c:pt>
                <c:pt idx="11">
                  <c:v>2</c:v>
                </c:pt>
                <c:pt idx="12">
                  <c:v>7</c:v>
                </c:pt>
                <c:pt idx="13">
                  <c:v>520</c:v>
                </c:pt>
                <c:pt idx="14">
                  <c:v>429</c:v>
                </c:pt>
                <c:pt idx="15">
                  <c:v>349</c:v>
                </c:pt>
                <c:pt idx="16">
                  <c:v>259</c:v>
                </c:pt>
                <c:pt idx="17">
                  <c:v>399</c:v>
                </c:pt>
                <c:pt idx="18">
                  <c:v>20</c:v>
                </c:pt>
                <c:pt idx="19">
                  <c:v>2</c:v>
                </c:pt>
                <c:pt idx="20">
                  <c:v>653</c:v>
                </c:pt>
                <c:pt idx="21">
                  <c:v>770</c:v>
                </c:pt>
                <c:pt idx="22">
                  <c:v>798</c:v>
                </c:pt>
                <c:pt idx="23">
                  <c:v>1053</c:v>
                </c:pt>
              </c:numCache>
            </c:numRef>
          </c:val>
          <c:shape val="box"/>
        </c:ser>
        <c:shape val="box"/>
        <c:axId val="13528468"/>
        <c:axId val="54647349"/>
      </c:bar3DChart>
      <c:catAx>
        <c:axId val="13528468"/>
        <c:scaling>
          <c:orientation val="minMax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647349"/>
        <c:crosses val="autoZero"/>
        <c:auto val="1"/>
        <c:lblOffset val="100"/>
        <c:tickLblSkip val="1"/>
        <c:noMultiLvlLbl val="0"/>
      </c:catAx>
      <c:valAx>
        <c:axId val="54647349"/>
        <c:scaling>
          <c:orientation val="minMax"/>
        </c:scaling>
        <c:axPos val="l"/>
        <c:delete val="1"/>
        <c:majorTickMark val="out"/>
        <c:minorTickMark val="none"/>
        <c:tickLblPos val="none"/>
        <c:crossAx val="1352846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0775"/>
          <c:y val="0.12175"/>
          <c:w val="0.1827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ВНЕСЕНИ В ЕІС</a:t>
            </a:r>
          </a:p>
        </c:rich>
      </c:tx>
      <c:layout>
        <c:manualLayout>
          <c:xMode val="factor"/>
          <c:yMode val="factor"/>
          <c:x val="-0.0005"/>
          <c:y val="-0.01075"/>
        </c:manualLayout>
      </c:layout>
      <c:spPr>
        <a:noFill/>
        <a:ln w="3175">
          <a:noFill/>
        </a:ln>
      </c:spPr>
    </c:title>
    <c:view3D>
      <c:rotX val="15"/>
      <c:hPercent val="5"/>
      <c:rotY val="20"/>
      <c:depthPercent val="100"/>
      <c:rAngAx val="1"/>
    </c:view3D>
    <c:plotArea>
      <c:layout>
        <c:manualLayout>
          <c:xMode val="edge"/>
          <c:yMode val="edge"/>
          <c:x val="0.00375"/>
          <c:y val="0.25375"/>
          <c:w val="0.99125"/>
          <c:h val="0.70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Лист2!$A$1</c:f>
              <c:strCache>
                <c:ptCount val="1"/>
                <c:pt idx="0">
                  <c:v>Всього нарядів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Лист2!$A$5:$AC$5</c:f>
              <c:strCache>
                <c:ptCount val="29"/>
                <c:pt idx="0">
                  <c:v>4/2/2013</c:v>
                </c:pt>
                <c:pt idx="1">
                  <c:v>4/3/2013</c:v>
                </c:pt>
                <c:pt idx="2">
                  <c:v>4/4/2013</c:v>
                </c:pt>
                <c:pt idx="3">
                  <c:v>4/5/2013</c:v>
                </c:pt>
                <c:pt idx="4">
                  <c:v>06.04.2013*</c:v>
                </c:pt>
                <c:pt idx="5">
                  <c:v>07.04.2013*</c:v>
                </c:pt>
                <c:pt idx="6">
                  <c:v>4/8/2013</c:v>
                </c:pt>
                <c:pt idx="7">
                  <c:v>4/9/2013</c:v>
                </c:pt>
                <c:pt idx="8">
                  <c:v>4/10/2013</c:v>
                </c:pt>
                <c:pt idx="9">
                  <c:v>4/11/2013</c:v>
                </c:pt>
                <c:pt idx="10">
                  <c:v>4/12/2013</c:v>
                </c:pt>
                <c:pt idx="11">
                  <c:v>13.04.2013*</c:v>
                </c:pt>
                <c:pt idx="12">
                  <c:v>14.04.2013*</c:v>
                </c:pt>
                <c:pt idx="13">
                  <c:v>4/15/2013</c:v>
                </c:pt>
                <c:pt idx="14">
                  <c:v>4/16/2013</c:v>
                </c:pt>
                <c:pt idx="15">
                  <c:v>4/17/2013</c:v>
                </c:pt>
                <c:pt idx="16">
                  <c:v>4/18/2013</c:v>
                </c:pt>
                <c:pt idx="17">
                  <c:v>4/19/2013</c:v>
                </c:pt>
                <c:pt idx="18">
                  <c:v>20.04.2013*</c:v>
                </c:pt>
                <c:pt idx="19">
                  <c:v>21.04.2013*</c:v>
                </c:pt>
                <c:pt idx="20">
                  <c:v>4/22/2013</c:v>
                </c:pt>
                <c:pt idx="21">
                  <c:v>4/23/2013</c:v>
                </c:pt>
                <c:pt idx="22">
                  <c:v>4/24/2013</c:v>
                </c:pt>
                <c:pt idx="23">
                  <c:v>4/25/2013</c:v>
                </c:pt>
                <c:pt idx="24">
                  <c:v>4/26/2013</c:v>
                </c:pt>
                <c:pt idx="25">
                  <c:v>27.04.2013*</c:v>
                </c:pt>
                <c:pt idx="26">
                  <c:v>28.04.2013*</c:v>
                </c:pt>
                <c:pt idx="27">
                  <c:v>4/29/2013</c:v>
                </c:pt>
                <c:pt idx="28">
                  <c:v>4/30/2013</c:v>
                </c:pt>
              </c:strCache>
            </c:strRef>
          </c:cat>
          <c:val>
            <c:numRef>
              <c:f>Загальна!$B$3:$AD$3</c:f>
              <c:numCache>
                <c:ptCount val="29"/>
                <c:pt idx="0">
                  <c:v>122</c:v>
                </c:pt>
                <c:pt idx="1">
                  <c:v>127</c:v>
                </c:pt>
                <c:pt idx="2">
                  <c:v>318</c:v>
                </c:pt>
                <c:pt idx="3">
                  <c:v>409</c:v>
                </c:pt>
                <c:pt idx="4">
                  <c:v>27</c:v>
                </c:pt>
                <c:pt idx="5">
                  <c:v>16</c:v>
                </c:pt>
                <c:pt idx="6">
                  <c:v>450</c:v>
                </c:pt>
                <c:pt idx="7">
                  <c:v>318</c:v>
                </c:pt>
                <c:pt idx="8">
                  <c:v>193</c:v>
                </c:pt>
                <c:pt idx="9">
                  <c:v>174</c:v>
                </c:pt>
                <c:pt idx="10">
                  <c:v>231</c:v>
                </c:pt>
                <c:pt idx="11">
                  <c:v>3</c:v>
                </c:pt>
                <c:pt idx="12">
                  <c:v>5</c:v>
                </c:pt>
                <c:pt idx="13">
                  <c:v>337</c:v>
                </c:pt>
                <c:pt idx="14">
                  <c:v>290</c:v>
                </c:pt>
                <c:pt idx="15">
                  <c:v>220</c:v>
                </c:pt>
                <c:pt idx="16">
                  <c:v>155</c:v>
                </c:pt>
                <c:pt idx="17">
                  <c:v>247</c:v>
                </c:pt>
                <c:pt idx="18">
                  <c:v>8</c:v>
                </c:pt>
                <c:pt idx="19">
                  <c:v>2</c:v>
                </c:pt>
                <c:pt idx="20">
                  <c:v>434</c:v>
                </c:pt>
                <c:pt idx="21">
                  <c:v>411</c:v>
                </c:pt>
                <c:pt idx="22">
                  <c:v>500</c:v>
                </c:pt>
                <c:pt idx="23">
                  <c:v>683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Лист2!$B$1</c:f>
              <c:strCache>
                <c:ptCount val="1"/>
                <c:pt idx="0">
                  <c:v>Всего контейнеров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Лист2!$A$5:$AC$5</c:f>
              <c:strCache>
                <c:ptCount val="29"/>
                <c:pt idx="0">
                  <c:v>4/2/2013</c:v>
                </c:pt>
                <c:pt idx="1">
                  <c:v>4/3/2013</c:v>
                </c:pt>
                <c:pt idx="2">
                  <c:v>4/4/2013</c:v>
                </c:pt>
                <c:pt idx="3">
                  <c:v>4/5/2013</c:v>
                </c:pt>
                <c:pt idx="4">
                  <c:v>06.04.2013*</c:v>
                </c:pt>
                <c:pt idx="5">
                  <c:v>07.04.2013*</c:v>
                </c:pt>
                <c:pt idx="6">
                  <c:v>4/8/2013</c:v>
                </c:pt>
                <c:pt idx="7">
                  <c:v>4/9/2013</c:v>
                </c:pt>
                <c:pt idx="8">
                  <c:v>4/10/2013</c:v>
                </c:pt>
                <c:pt idx="9">
                  <c:v>4/11/2013</c:v>
                </c:pt>
                <c:pt idx="10">
                  <c:v>4/12/2013</c:v>
                </c:pt>
                <c:pt idx="11">
                  <c:v>13.04.2013*</c:v>
                </c:pt>
                <c:pt idx="12">
                  <c:v>14.04.2013*</c:v>
                </c:pt>
                <c:pt idx="13">
                  <c:v>4/15/2013</c:v>
                </c:pt>
                <c:pt idx="14">
                  <c:v>4/16/2013</c:v>
                </c:pt>
                <c:pt idx="15">
                  <c:v>4/17/2013</c:v>
                </c:pt>
                <c:pt idx="16">
                  <c:v>4/18/2013</c:v>
                </c:pt>
                <c:pt idx="17">
                  <c:v>4/19/2013</c:v>
                </c:pt>
                <c:pt idx="18">
                  <c:v>20.04.2013*</c:v>
                </c:pt>
                <c:pt idx="19">
                  <c:v>21.04.2013*</c:v>
                </c:pt>
                <c:pt idx="20">
                  <c:v>4/22/2013</c:v>
                </c:pt>
                <c:pt idx="21">
                  <c:v>4/23/2013</c:v>
                </c:pt>
                <c:pt idx="22">
                  <c:v>4/24/2013</c:v>
                </c:pt>
                <c:pt idx="23">
                  <c:v>4/25/2013</c:v>
                </c:pt>
                <c:pt idx="24">
                  <c:v>4/26/2013</c:v>
                </c:pt>
                <c:pt idx="25">
                  <c:v>27.04.2013*</c:v>
                </c:pt>
                <c:pt idx="26">
                  <c:v>28.04.2013*</c:v>
                </c:pt>
                <c:pt idx="27">
                  <c:v>4/29/2013</c:v>
                </c:pt>
                <c:pt idx="28">
                  <c:v>4/30/2013</c:v>
                </c:pt>
              </c:strCache>
            </c:strRef>
          </c:cat>
          <c:val>
            <c:numRef>
              <c:f>Загальна!$B$4:$AD$4</c:f>
              <c:numCache>
                <c:ptCount val="29"/>
                <c:pt idx="0">
                  <c:v>192</c:v>
                </c:pt>
                <c:pt idx="1">
                  <c:v>209</c:v>
                </c:pt>
                <c:pt idx="2">
                  <c:v>497</c:v>
                </c:pt>
                <c:pt idx="3">
                  <c:v>706</c:v>
                </c:pt>
                <c:pt idx="4">
                  <c:v>44</c:v>
                </c:pt>
                <c:pt idx="5">
                  <c:v>31</c:v>
                </c:pt>
                <c:pt idx="6">
                  <c:v>809</c:v>
                </c:pt>
                <c:pt idx="7">
                  <c:v>498</c:v>
                </c:pt>
                <c:pt idx="8">
                  <c:v>305</c:v>
                </c:pt>
                <c:pt idx="9">
                  <c:v>263</c:v>
                </c:pt>
                <c:pt idx="10">
                  <c:v>383</c:v>
                </c:pt>
                <c:pt idx="11">
                  <c:v>4</c:v>
                </c:pt>
                <c:pt idx="12">
                  <c:v>7</c:v>
                </c:pt>
                <c:pt idx="13">
                  <c:v>568</c:v>
                </c:pt>
                <c:pt idx="14">
                  <c:v>465</c:v>
                </c:pt>
                <c:pt idx="15">
                  <c:v>380</c:v>
                </c:pt>
                <c:pt idx="16">
                  <c:v>260</c:v>
                </c:pt>
                <c:pt idx="17">
                  <c:v>412</c:v>
                </c:pt>
                <c:pt idx="18">
                  <c:v>20</c:v>
                </c:pt>
                <c:pt idx="19">
                  <c:v>2</c:v>
                </c:pt>
                <c:pt idx="20">
                  <c:v>679</c:v>
                </c:pt>
                <c:pt idx="21">
                  <c:v>783</c:v>
                </c:pt>
                <c:pt idx="22">
                  <c:v>822</c:v>
                </c:pt>
                <c:pt idx="23">
                  <c:v>1095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shape val="box"/>
        </c:ser>
        <c:shape val="box"/>
        <c:axId val="22064094"/>
        <c:axId val="64359119"/>
      </c:bar3DChart>
      <c:catAx>
        <c:axId val="22064094"/>
        <c:scaling>
          <c:orientation val="minMax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359119"/>
        <c:crosses val="autoZero"/>
        <c:auto val="1"/>
        <c:lblOffset val="100"/>
        <c:tickLblSkip val="1"/>
        <c:noMultiLvlLbl val="0"/>
      </c:catAx>
      <c:valAx>
        <c:axId val="64359119"/>
        <c:scaling>
          <c:orientation val="minMax"/>
        </c:scaling>
        <c:axPos val="l"/>
        <c:delete val="1"/>
        <c:majorTickMark val="out"/>
        <c:minorTickMark val="none"/>
        <c:tickLblPos val="none"/>
        <c:crossAx val="2206409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545"/>
          <c:y val="0.12175"/>
          <c:w val="0.09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Всього нарядів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7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"/>
          <c:y val="0.23775"/>
          <c:w val="0.51625"/>
          <c:h val="0.6685"/>
        </c:manualLayout>
      </c:layout>
      <c:pie3DChart>
        <c:varyColors val="1"/>
        <c:ser>
          <c:idx val="1"/>
          <c:order val="0"/>
          <c:tx>
            <c:strRef>
              <c:f>Лист2!$A$1</c:f>
              <c:strCache>
                <c:ptCount val="1"/>
                <c:pt idx="0">
                  <c:v>Всього нарядів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'Статистика подобово'!$A$67:$A$68</c:f>
              <c:strCache/>
            </c:strRef>
          </c:cat>
          <c:val>
            <c:numRef>
              <c:f>(Загальна!$AF$6,Загальна!$AF$11)</c:f>
              <c:numCache>
                <c:ptCount val="2"/>
                <c:pt idx="0">
                  <c:v>455</c:v>
                </c:pt>
                <c:pt idx="1">
                  <c:v>5225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825"/>
          <c:y val="0.48375"/>
          <c:w val="0.30575"/>
          <c:h val="0.1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Всього контейнерів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view3D>
      <c:rotX val="7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25"/>
          <c:y val="0.23775"/>
          <c:w val="0.5195"/>
          <c:h val="0.6685"/>
        </c:manualLayout>
      </c:layout>
      <c:pie3DChart>
        <c:varyColors val="1"/>
        <c:ser>
          <c:idx val="1"/>
          <c:order val="0"/>
          <c:tx>
            <c:strRef>
              <c:f>Лист2!$B$1</c:f>
              <c:strCache>
                <c:ptCount val="1"/>
                <c:pt idx="0">
                  <c:v>Всего контейнеров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'Статистика подобово'!$A$67:$A$68</c:f>
              <c:strCache/>
            </c:strRef>
          </c:cat>
          <c:val>
            <c:numRef>
              <c:f>(Загальна!$AF$8,Загальна!$AF$13)</c:f>
              <c:numCache>
                <c:ptCount val="2"/>
                <c:pt idx="0">
                  <c:v>739</c:v>
                </c:pt>
                <c:pt idx="1">
                  <c:v>8695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5"/>
          <c:y val="0.48375"/>
          <c:w val="0.33475"/>
          <c:h val="0.1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Всього нарядів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7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075"/>
          <c:y val="0.23775"/>
          <c:w val="0.5275"/>
          <c:h val="0.6685"/>
        </c:manualLayout>
      </c:layout>
      <c:pie3DChart>
        <c:varyColors val="1"/>
        <c:ser>
          <c:idx val="1"/>
          <c:order val="0"/>
          <c:tx>
            <c:strRef>
              <c:f>Лист2!$A$1</c:f>
              <c:strCache>
                <c:ptCount val="1"/>
                <c:pt idx="0">
                  <c:v>Всього нарядів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'Статистика подобово'!$A$67:$A$68</c:f>
              <c:strCache/>
            </c:strRef>
          </c:cat>
          <c:val>
            <c:numRef>
              <c:f>(Загальна!$AF$7,Загальна!$AF$12)</c:f>
              <c:numCache>
                <c:ptCount val="2"/>
                <c:pt idx="0">
                  <c:v>0.0801056338028169</c:v>
                </c:pt>
                <c:pt idx="1">
                  <c:v>0.9198943661971831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75"/>
          <c:y val="0.43725"/>
          <c:w val="0.33125"/>
          <c:h val="0.26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Всього контейнерів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view3D>
      <c:rotX val="7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25"/>
          <c:y val="0.23775"/>
          <c:w val="0.5195"/>
          <c:h val="0.6685"/>
        </c:manualLayout>
      </c:layout>
      <c:pie3DChart>
        <c:varyColors val="1"/>
        <c:ser>
          <c:idx val="1"/>
          <c:order val="0"/>
          <c:tx>
            <c:strRef>
              <c:f>Лист2!$B$1</c:f>
              <c:strCache>
                <c:ptCount val="1"/>
                <c:pt idx="0">
                  <c:v>Всего контейнеров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'Статистика подобово'!$A$67:$A$68</c:f>
              <c:strCache/>
            </c:strRef>
          </c:cat>
          <c:val>
            <c:numRef>
              <c:f>(Загальна!$AF$9,Загальна!$AF$14)</c:f>
              <c:numCache>
                <c:ptCount val="2"/>
                <c:pt idx="0">
                  <c:v>0.07833368666525334</c:v>
                </c:pt>
                <c:pt idx="1">
                  <c:v>0.9216663133347467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45"/>
          <c:y val="0.4445"/>
          <c:w val="0.33475"/>
          <c:h val="0.24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0</xdr:row>
      <xdr:rowOff>171450</xdr:rowOff>
    </xdr:from>
    <xdr:to>
      <xdr:col>50</xdr:col>
      <xdr:colOff>561975</xdr:colOff>
      <xdr:row>15</xdr:row>
      <xdr:rowOff>57150</xdr:rowOff>
    </xdr:to>
    <xdr:graphicFrame>
      <xdr:nvGraphicFramePr>
        <xdr:cNvPr id="1" name="Диаграмма 1"/>
        <xdr:cNvGraphicFramePr/>
      </xdr:nvGraphicFramePr>
      <xdr:xfrm>
        <a:off x="13830300" y="171450"/>
        <a:ext cx="236505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600075</xdr:colOff>
      <xdr:row>16</xdr:row>
      <xdr:rowOff>38100</xdr:rowOff>
    </xdr:from>
    <xdr:to>
      <xdr:col>50</xdr:col>
      <xdr:colOff>581025</xdr:colOff>
      <xdr:row>30</xdr:row>
      <xdr:rowOff>114300</xdr:rowOff>
    </xdr:to>
    <xdr:graphicFrame>
      <xdr:nvGraphicFramePr>
        <xdr:cNvPr id="2" name="Диаграмма 2"/>
        <xdr:cNvGraphicFramePr/>
      </xdr:nvGraphicFramePr>
      <xdr:xfrm>
        <a:off x="13744575" y="3086100"/>
        <a:ext cx="237553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533400</xdr:colOff>
      <xdr:row>34</xdr:row>
      <xdr:rowOff>180975</xdr:rowOff>
    </xdr:from>
    <xdr:to>
      <xdr:col>51</xdr:col>
      <xdr:colOff>0</xdr:colOff>
      <xdr:row>49</xdr:row>
      <xdr:rowOff>66675</xdr:rowOff>
    </xdr:to>
    <xdr:graphicFrame>
      <xdr:nvGraphicFramePr>
        <xdr:cNvPr id="3" name="Диаграмма 3"/>
        <xdr:cNvGraphicFramePr/>
      </xdr:nvGraphicFramePr>
      <xdr:xfrm>
        <a:off x="13677900" y="6657975"/>
        <a:ext cx="238506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504825</xdr:colOff>
      <xdr:row>51</xdr:row>
      <xdr:rowOff>85725</xdr:rowOff>
    </xdr:from>
    <xdr:to>
      <xdr:col>50</xdr:col>
      <xdr:colOff>590550</xdr:colOff>
      <xdr:row>65</xdr:row>
      <xdr:rowOff>161925</xdr:rowOff>
    </xdr:to>
    <xdr:graphicFrame>
      <xdr:nvGraphicFramePr>
        <xdr:cNvPr id="4" name="Диаграмма 4"/>
        <xdr:cNvGraphicFramePr/>
      </xdr:nvGraphicFramePr>
      <xdr:xfrm>
        <a:off x="13649325" y="9801225"/>
        <a:ext cx="2386012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514350</xdr:colOff>
      <xdr:row>67</xdr:row>
      <xdr:rowOff>9525</xdr:rowOff>
    </xdr:from>
    <xdr:to>
      <xdr:col>50</xdr:col>
      <xdr:colOff>552450</xdr:colOff>
      <xdr:row>81</xdr:row>
      <xdr:rowOff>85725</xdr:rowOff>
    </xdr:to>
    <xdr:graphicFrame>
      <xdr:nvGraphicFramePr>
        <xdr:cNvPr id="5" name="Диаграмма 4"/>
        <xdr:cNvGraphicFramePr/>
      </xdr:nvGraphicFramePr>
      <xdr:xfrm>
        <a:off x="13658850" y="12773025"/>
        <a:ext cx="238125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561975</xdr:colOff>
      <xdr:row>82</xdr:row>
      <xdr:rowOff>114300</xdr:rowOff>
    </xdr:from>
    <xdr:to>
      <xdr:col>19</xdr:col>
      <xdr:colOff>600075</xdr:colOff>
      <xdr:row>97</xdr:row>
      <xdr:rowOff>0</xdr:rowOff>
    </xdr:to>
    <xdr:graphicFrame>
      <xdr:nvGraphicFramePr>
        <xdr:cNvPr id="6" name="Диаграмма 4"/>
        <xdr:cNvGraphicFramePr/>
      </xdr:nvGraphicFramePr>
      <xdr:xfrm>
        <a:off x="13706475" y="15735300"/>
        <a:ext cx="49149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20</xdr:col>
      <xdr:colOff>419100</xdr:colOff>
      <xdr:row>82</xdr:row>
      <xdr:rowOff>142875</xdr:rowOff>
    </xdr:from>
    <xdr:to>
      <xdr:col>28</xdr:col>
      <xdr:colOff>38100</xdr:colOff>
      <xdr:row>97</xdr:row>
      <xdr:rowOff>28575</xdr:rowOff>
    </xdr:to>
    <xdr:graphicFrame>
      <xdr:nvGraphicFramePr>
        <xdr:cNvPr id="7" name="Диаграмма 4"/>
        <xdr:cNvGraphicFramePr/>
      </xdr:nvGraphicFramePr>
      <xdr:xfrm>
        <a:off x="19050000" y="15763875"/>
        <a:ext cx="44958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11</xdr:col>
      <xdr:colOff>571500</xdr:colOff>
      <xdr:row>97</xdr:row>
      <xdr:rowOff>171450</xdr:rowOff>
    </xdr:from>
    <xdr:to>
      <xdr:col>20</xdr:col>
      <xdr:colOff>0</xdr:colOff>
      <xdr:row>112</xdr:row>
      <xdr:rowOff>57150</xdr:rowOff>
    </xdr:to>
    <xdr:graphicFrame>
      <xdr:nvGraphicFramePr>
        <xdr:cNvPr id="8" name="Диаграмма 4"/>
        <xdr:cNvGraphicFramePr/>
      </xdr:nvGraphicFramePr>
      <xdr:xfrm>
        <a:off x="13716000" y="18649950"/>
        <a:ext cx="49149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20</xdr:col>
      <xdr:colOff>466725</xdr:colOff>
      <xdr:row>98</xdr:row>
      <xdr:rowOff>0</xdr:rowOff>
    </xdr:from>
    <xdr:to>
      <xdr:col>28</xdr:col>
      <xdr:colOff>85725</xdr:colOff>
      <xdr:row>112</xdr:row>
      <xdr:rowOff>76200</xdr:rowOff>
    </xdr:to>
    <xdr:graphicFrame>
      <xdr:nvGraphicFramePr>
        <xdr:cNvPr id="9" name="Диаграмма 4"/>
        <xdr:cNvGraphicFramePr/>
      </xdr:nvGraphicFramePr>
      <xdr:xfrm>
        <a:off x="19097625" y="18669000"/>
        <a:ext cx="44958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14</xdr:row>
      <xdr:rowOff>57150</xdr:rowOff>
    </xdr:from>
    <xdr:to>
      <xdr:col>11</xdr:col>
      <xdr:colOff>219075</xdr:colOff>
      <xdr:row>28</xdr:row>
      <xdr:rowOff>133350</xdr:rowOff>
    </xdr:to>
    <xdr:graphicFrame>
      <xdr:nvGraphicFramePr>
        <xdr:cNvPr id="1" name="Диаграмма 5"/>
        <xdr:cNvGraphicFramePr/>
      </xdr:nvGraphicFramePr>
      <xdr:xfrm>
        <a:off x="57150" y="4191000"/>
        <a:ext cx="7620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6"/>
  <sheetViews>
    <sheetView tabSelected="1" zoomScalePageLayoutView="0" workbookViewId="0" topLeftCell="A1">
      <selection activeCell="A19" sqref="A19:A21"/>
    </sheetView>
  </sheetViews>
  <sheetFormatPr defaultColWidth="9.140625" defaultRowHeight="15"/>
  <cols>
    <col min="1" max="1" width="94.421875" style="70" bestFit="1" customWidth="1"/>
    <col min="2" max="2" width="8.7109375" style="70" bestFit="1" customWidth="1"/>
    <col min="3" max="3" width="13.140625" style="70" bestFit="1" customWidth="1"/>
    <col min="4" max="4" width="8.7109375" style="70" bestFit="1" customWidth="1"/>
    <col min="5" max="5" width="13.140625" style="70" bestFit="1" customWidth="1"/>
    <col min="6" max="6" width="9.28125" style="84" customWidth="1"/>
    <col min="7" max="7" width="9.140625" style="84" bestFit="1" customWidth="1"/>
    <col min="8" max="9" width="9.140625" style="84" customWidth="1"/>
    <col min="10" max="10" width="9.140625" style="70" customWidth="1"/>
    <col min="11" max="11" width="13.140625" style="70" bestFit="1" customWidth="1"/>
    <col min="12" max="16384" width="9.140625" style="70" customWidth="1"/>
  </cols>
  <sheetData>
    <row r="1" spans="1:11" ht="15">
      <c r="A1" s="25"/>
      <c r="B1" s="81">
        <v>41366</v>
      </c>
      <c r="C1" s="25"/>
      <c r="D1" s="81">
        <v>41367</v>
      </c>
      <c r="E1" s="25"/>
      <c r="F1" s="7" t="s">
        <v>19</v>
      </c>
      <c r="G1" s="7"/>
      <c r="H1" s="82"/>
      <c r="I1" s="82"/>
      <c r="J1" s="7" t="s">
        <v>20</v>
      </c>
      <c r="K1" s="7"/>
    </row>
    <row r="2" spans="1:11" ht="15">
      <c r="A2" s="25"/>
      <c r="B2" s="25"/>
      <c r="C2" s="25"/>
      <c r="D2" s="25"/>
      <c r="E2" s="25"/>
      <c r="F2" s="8" t="s">
        <v>17</v>
      </c>
      <c r="G2" s="9"/>
      <c r="H2" s="8" t="s">
        <v>18</v>
      </c>
      <c r="I2" s="9"/>
      <c r="J2" s="7"/>
      <c r="K2" s="7"/>
    </row>
    <row r="3" spans="1:11" ht="15">
      <c r="A3" s="25"/>
      <c r="B3" s="5" t="s">
        <v>17</v>
      </c>
      <c r="C3" s="5" t="s">
        <v>18</v>
      </c>
      <c r="D3" s="5" t="s">
        <v>17</v>
      </c>
      <c r="E3" s="5" t="s">
        <v>18</v>
      </c>
      <c r="F3" s="5" t="s">
        <v>0</v>
      </c>
      <c r="G3" s="5" t="s">
        <v>1</v>
      </c>
      <c r="H3" s="5" t="s">
        <v>0</v>
      </c>
      <c r="I3" s="5" t="s">
        <v>1</v>
      </c>
      <c r="J3" s="5" t="s">
        <v>17</v>
      </c>
      <c r="K3" s="5" t="s">
        <v>18</v>
      </c>
    </row>
    <row r="4" spans="1:11" ht="15">
      <c r="A4" s="6" t="s">
        <v>25</v>
      </c>
      <c r="B4" s="6">
        <v>26</v>
      </c>
      <c r="C4" s="6">
        <v>44</v>
      </c>
      <c r="D4" s="6">
        <v>5</v>
      </c>
      <c r="E4" s="6">
        <v>7</v>
      </c>
      <c r="F4" s="6">
        <f>D4-B4</f>
        <v>-21</v>
      </c>
      <c r="G4" s="83">
        <f>D4/B4-1</f>
        <v>-0.8076923076923077</v>
      </c>
      <c r="H4" s="6">
        <f>E4-C4</f>
        <v>-37</v>
      </c>
      <c r="I4" s="83">
        <f>E4/C4-1</f>
        <v>-0.8409090909090909</v>
      </c>
      <c r="J4" s="6">
        <f>B4+D4</f>
        <v>31</v>
      </c>
      <c r="K4" s="6">
        <f>C4+E4</f>
        <v>51</v>
      </c>
    </row>
    <row r="5" spans="1:11" ht="15">
      <c r="A5" s="6" t="s">
        <v>21</v>
      </c>
      <c r="B5" s="6">
        <v>96</v>
      </c>
      <c r="C5" s="6">
        <v>148</v>
      </c>
      <c r="D5" s="6">
        <v>122</v>
      </c>
      <c r="E5" s="6">
        <v>202</v>
      </c>
      <c r="F5" s="6">
        <f>D5-B5</f>
        <v>26</v>
      </c>
      <c r="G5" s="83">
        <f>D5/B5-1</f>
        <v>0.27083333333333326</v>
      </c>
      <c r="H5" s="6">
        <f>E5-C5</f>
        <v>54</v>
      </c>
      <c r="I5" s="83">
        <f>E5/C5-1</f>
        <v>0.3648648648648649</v>
      </c>
      <c r="J5" s="6">
        <f aca="true" t="shared" si="0" ref="J5:K8">B5+D5</f>
        <v>218</v>
      </c>
      <c r="K5" s="6">
        <f t="shared" si="0"/>
        <v>350</v>
      </c>
    </row>
    <row r="6" spans="1:11" s="75" customFormat="1" ht="15">
      <c r="A6" s="5" t="s">
        <v>22</v>
      </c>
      <c r="B6" s="5">
        <f>SUM(B4:B5)</f>
        <v>122</v>
      </c>
      <c r="C6" s="5">
        <f>SUM(C4:C5)</f>
        <v>192</v>
      </c>
      <c r="D6" s="5">
        <f>SUM(D4:D5)</f>
        <v>127</v>
      </c>
      <c r="E6" s="5">
        <f>SUM(E4:E5)</f>
        <v>209</v>
      </c>
      <c r="F6" s="5">
        <f>D6-B6</f>
        <v>5</v>
      </c>
      <c r="G6" s="10">
        <f>D6/B6-1</f>
        <v>0.040983606557376984</v>
      </c>
      <c r="H6" s="5">
        <f>E6-C6</f>
        <v>17</v>
      </c>
      <c r="I6" s="10">
        <f>E6/C6-1</f>
        <v>0.08854166666666674</v>
      </c>
      <c r="J6" s="5">
        <f t="shared" si="0"/>
        <v>249</v>
      </c>
      <c r="K6" s="5">
        <f t="shared" si="0"/>
        <v>401</v>
      </c>
    </row>
    <row r="7" spans="1:11" ht="15">
      <c r="A7" s="6" t="s">
        <v>23</v>
      </c>
      <c r="B7" s="6">
        <v>4</v>
      </c>
      <c r="C7" s="6">
        <v>6</v>
      </c>
      <c r="D7" s="6">
        <v>21</v>
      </c>
      <c r="E7" s="6">
        <v>28</v>
      </c>
      <c r="F7" s="6">
        <f>D7-B7</f>
        <v>17</v>
      </c>
      <c r="G7" s="83">
        <f>D7/B7-1</f>
        <v>4.25</v>
      </c>
      <c r="H7" s="6">
        <f>E7-C7</f>
        <v>22</v>
      </c>
      <c r="I7" s="83">
        <f>E7/C7-1</f>
        <v>3.666666666666667</v>
      </c>
      <c r="J7" s="6">
        <f t="shared" si="0"/>
        <v>25</v>
      </c>
      <c r="K7" s="6">
        <f t="shared" si="0"/>
        <v>34</v>
      </c>
    </row>
    <row r="8" spans="1:11" ht="15">
      <c r="A8" s="6" t="s">
        <v>24</v>
      </c>
      <c r="B8" s="6">
        <v>69</v>
      </c>
      <c r="C8" s="6">
        <v>110</v>
      </c>
      <c r="D8" s="6">
        <v>74</v>
      </c>
      <c r="E8" s="6">
        <v>135</v>
      </c>
      <c r="F8" s="6">
        <f>D8-B8</f>
        <v>5</v>
      </c>
      <c r="G8" s="83">
        <f>D8/B8-1</f>
        <v>0.07246376811594213</v>
      </c>
      <c r="H8" s="6">
        <f>E8-C8</f>
        <v>25</v>
      </c>
      <c r="I8" s="83">
        <f>E8/C8-1</f>
        <v>0.2272727272727273</v>
      </c>
      <c r="J8" s="6">
        <f t="shared" si="0"/>
        <v>143</v>
      </c>
      <c r="K8" s="6">
        <f t="shared" si="0"/>
        <v>245</v>
      </c>
    </row>
    <row r="10" spans="1:11" ht="15">
      <c r="A10" s="25"/>
      <c r="B10" s="81">
        <v>41367</v>
      </c>
      <c r="C10" s="25"/>
      <c r="D10" s="81">
        <v>41368</v>
      </c>
      <c r="E10" s="25"/>
      <c r="F10" s="7" t="s">
        <v>19</v>
      </c>
      <c r="G10" s="7"/>
      <c r="H10" s="82"/>
      <c r="I10" s="82"/>
      <c r="J10" s="7" t="s">
        <v>20</v>
      </c>
      <c r="K10" s="7"/>
    </row>
    <row r="11" spans="1:11" ht="15">
      <c r="A11" s="25"/>
      <c r="B11" s="25"/>
      <c r="C11" s="25"/>
      <c r="D11" s="25"/>
      <c r="E11" s="25"/>
      <c r="F11" s="8" t="s">
        <v>17</v>
      </c>
      <c r="G11" s="9"/>
      <c r="H11" s="8" t="s">
        <v>18</v>
      </c>
      <c r="I11" s="9"/>
      <c r="J11" s="7"/>
      <c r="K11" s="7"/>
    </row>
    <row r="12" spans="1:11" ht="15">
      <c r="A12" s="25"/>
      <c r="B12" s="5" t="s">
        <v>17</v>
      </c>
      <c r="C12" s="5" t="s">
        <v>18</v>
      </c>
      <c r="D12" s="5" t="s">
        <v>17</v>
      </c>
      <c r="E12" s="5" t="s">
        <v>18</v>
      </c>
      <c r="F12" s="5" t="s">
        <v>0</v>
      </c>
      <c r="G12" s="5" t="s">
        <v>1</v>
      </c>
      <c r="H12" s="5" t="s">
        <v>0</v>
      </c>
      <c r="I12" s="5" t="s">
        <v>1</v>
      </c>
      <c r="J12" s="5" t="s">
        <v>17</v>
      </c>
      <c r="K12" s="5" t="s">
        <v>18</v>
      </c>
    </row>
    <row r="13" spans="1:11" ht="15">
      <c r="A13" s="6" t="s">
        <v>25</v>
      </c>
      <c r="B13" s="6">
        <v>5</v>
      </c>
      <c r="C13" s="6">
        <v>7</v>
      </c>
      <c r="D13" s="6">
        <v>93</v>
      </c>
      <c r="E13" s="6">
        <v>163</v>
      </c>
      <c r="F13" s="6">
        <f>D13-B13</f>
        <v>88</v>
      </c>
      <c r="G13" s="83">
        <f>D13/B13-1</f>
        <v>17.6</v>
      </c>
      <c r="H13" s="6">
        <f>E13-C13</f>
        <v>156</v>
      </c>
      <c r="I13" s="83">
        <f>E13/C13-1</f>
        <v>22.285714285714285</v>
      </c>
      <c r="J13" s="6">
        <f aca="true" t="shared" si="1" ref="J13:K17">J4+D13</f>
        <v>124</v>
      </c>
      <c r="K13" s="6">
        <f t="shared" si="1"/>
        <v>214</v>
      </c>
    </row>
    <row r="14" spans="1:11" ht="15">
      <c r="A14" s="6" t="s">
        <v>21</v>
      </c>
      <c r="B14" s="6">
        <v>125</v>
      </c>
      <c r="C14" s="6">
        <v>210</v>
      </c>
      <c r="D14" s="6">
        <v>225</v>
      </c>
      <c r="E14" s="6">
        <v>334</v>
      </c>
      <c r="F14" s="6">
        <f>D14-B14</f>
        <v>100</v>
      </c>
      <c r="G14" s="83">
        <f>D14/B14-1</f>
        <v>0.8</v>
      </c>
      <c r="H14" s="6">
        <f>E14-C14</f>
        <v>124</v>
      </c>
      <c r="I14" s="83">
        <f>E14/C14-1</f>
        <v>0.5904761904761904</v>
      </c>
      <c r="J14" s="6">
        <f t="shared" si="1"/>
        <v>443</v>
      </c>
      <c r="K14" s="6">
        <f t="shared" si="1"/>
        <v>684</v>
      </c>
    </row>
    <row r="15" spans="1:11" s="75" customFormat="1" ht="15">
      <c r="A15" s="5" t="s">
        <v>22</v>
      </c>
      <c r="B15" s="5">
        <f>SUM(B13:B14)</f>
        <v>130</v>
      </c>
      <c r="C15" s="5">
        <f>SUM(C13:C14)</f>
        <v>217</v>
      </c>
      <c r="D15" s="5">
        <f>SUM(D13:D14)</f>
        <v>318</v>
      </c>
      <c r="E15" s="5">
        <f>SUM(E13:E14)</f>
        <v>497</v>
      </c>
      <c r="F15" s="5">
        <f>D15-B15</f>
        <v>188</v>
      </c>
      <c r="G15" s="10">
        <f>D15/B15-1</f>
        <v>1.4461538461538463</v>
      </c>
      <c r="H15" s="5">
        <f>E15-C15</f>
        <v>280</v>
      </c>
      <c r="I15" s="10">
        <f>E15/C15-1</f>
        <v>1.2903225806451615</v>
      </c>
      <c r="J15" s="5">
        <f t="shared" si="1"/>
        <v>567</v>
      </c>
      <c r="K15" s="5">
        <f t="shared" si="1"/>
        <v>898</v>
      </c>
    </row>
    <row r="16" spans="1:11" ht="15">
      <c r="A16" s="6" t="s">
        <v>23</v>
      </c>
      <c r="B16" s="6">
        <v>21</v>
      </c>
      <c r="C16" s="6">
        <v>28</v>
      </c>
      <c r="D16" s="6">
        <v>30</v>
      </c>
      <c r="E16" s="6">
        <v>59</v>
      </c>
      <c r="F16" s="6">
        <f>D16-B16</f>
        <v>9</v>
      </c>
      <c r="G16" s="83">
        <f>D16/B16-1</f>
        <v>0.4285714285714286</v>
      </c>
      <c r="H16" s="6">
        <f>E16-C16</f>
        <v>31</v>
      </c>
      <c r="I16" s="83">
        <f>E16/C16-1</f>
        <v>1.1071428571428572</v>
      </c>
      <c r="J16" s="6">
        <f t="shared" si="1"/>
        <v>55</v>
      </c>
      <c r="K16" s="6">
        <f t="shared" si="1"/>
        <v>93</v>
      </c>
    </row>
    <row r="17" spans="1:11" ht="15">
      <c r="A17" s="6" t="s">
        <v>24</v>
      </c>
      <c r="B17" s="6">
        <v>74</v>
      </c>
      <c r="C17" s="6">
        <v>135</v>
      </c>
      <c r="D17" s="6">
        <v>207</v>
      </c>
      <c r="E17" s="6">
        <v>389</v>
      </c>
      <c r="F17" s="6">
        <f>D17-B17</f>
        <v>133</v>
      </c>
      <c r="G17" s="83">
        <f>D17/B17-1</f>
        <v>1.7972972972972974</v>
      </c>
      <c r="H17" s="6">
        <f>E17-C17</f>
        <v>254</v>
      </c>
      <c r="I17" s="83">
        <f>E17/C17-1</f>
        <v>1.8814814814814813</v>
      </c>
      <c r="J17" s="6">
        <f t="shared" si="1"/>
        <v>350</v>
      </c>
      <c r="K17" s="6">
        <f t="shared" si="1"/>
        <v>634</v>
      </c>
    </row>
    <row r="19" spans="1:11" ht="15">
      <c r="A19" s="25"/>
      <c r="B19" s="81">
        <v>41368</v>
      </c>
      <c r="C19" s="25"/>
      <c r="D19" s="81">
        <v>41369</v>
      </c>
      <c r="E19" s="25"/>
      <c r="F19" s="7" t="s">
        <v>19</v>
      </c>
      <c r="G19" s="7"/>
      <c r="H19" s="82"/>
      <c r="I19" s="82"/>
      <c r="J19" s="7" t="s">
        <v>20</v>
      </c>
      <c r="K19" s="7"/>
    </row>
    <row r="20" spans="1:11" ht="15">
      <c r="A20" s="25"/>
      <c r="B20" s="25"/>
      <c r="C20" s="25"/>
      <c r="D20" s="25"/>
      <c r="E20" s="25"/>
      <c r="F20" s="8" t="s">
        <v>17</v>
      </c>
      <c r="G20" s="9"/>
      <c r="H20" s="8" t="s">
        <v>18</v>
      </c>
      <c r="I20" s="9"/>
      <c r="J20" s="7"/>
      <c r="K20" s="7"/>
    </row>
    <row r="21" spans="1:11" ht="15">
      <c r="A21" s="25"/>
      <c r="B21" s="5" t="s">
        <v>17</v>
      </c>
      <c r="C21" s="5" t="s">
        <v>18</v>
      </c>
      <c r="D21" s="5" t="s">
        <v>17</v>
      </c>
      <c r="E21" s="5" t="s">
        <v>18</v>
      </c>
      <c r="F21" s="5" t="s">
        <v>0</v>
      </c>
      <c r="G21" s="5" t="s">
        <v>1</v>
      </c>
      <c r="H21" s="5" t="s">
        <v>0</v>
      </c>
      <c r="I21" s="5" t="s">
        <v>1</v>
      </c>
      <c r="J21" s="5" t="s">
        <v>17</v>
      </c>
      <c r="K21" s="5" t="s">
        <v>18</v>
      </c>
    </row>
    <row r="22" spans="1:11" ht="15">
      <c r="A22" s="6" t="s">
        <v>25</v>
      </c>
      <c r="B22" s="6">
        <v>93</v>
      </c>
      <c r="C22" s="6">
        <v>163</v>
      </c>
      <c r="D22" s="6">
        <v>44</v>
      </c>
      <c r="E22" s="6">
        <v>64</v>
      </c>
      <c r="F22" s="6">
        <f>D22-B22</f>
        <v>-49</v>
      </c>
      <c r="G22" s="83">
        <f>D22/B22-1</f>
        <v>-0.5268817204301075</v>
      </c>
      <c r="H22" s="6">
        <f>E22-C22</f>
        <v>-99</v>
      </c>
      <c r="I22" s="83">
        <f>E22/C22-1</f>
        <v>-0.6073619631901841</v>
      </c>
      <c r="J22" s="6">
        <f>J13+D22</f>
        <v>168</v>
      </c>
      <c r="K22" s="6">
        <f>K13+E22</f>
        <v>278</v>
      </c>
    </row>
    <row r="23" spans="1:11" ht="15">
      <c r="A23" s="6" t="s">
        <v>21</v>
      </c>
      <c r="B23" s="6">
        <v>238</v>
      </c>
      <c r="C23" s="6">
        <v>347</v>
      </c>
      <c r="D23" s="6">
        <v>365</v>
      </c>
      <c r="E23" s="6">
        <v>642</v>
      </c>
      <c r="F23" s="6">
        <f>D23-B23</f>
        <v>127</v>
      </c>
      <c r="G23" s="83">
        <f>D23/B23-1</f>
        <v>0.5336134453781514</v>
      </c>
      <c r="H23" s="6">
        <f>E23-C23</f>
        <v>295</v>
      </c>
      <c r="I23" s="83">
        <f>E23/C23-1</f>
        <v>0.8501440922190202</v>
      </c>
      <c r="J23" s="6">
        <f aca="true" t="shared" si="2" ref="J23:K26">J14+D23</f>
        <v>808</v>
      </c>
      <c r="K23" s="6">
        <f t="shared" si="2"/>
        <v>1326</v>
      </c>
    </row>
    <row r="24" spans="1:11" s="75" customFormat="1" ht="15">
      <c r="A24" s="5" t="s">
        <v>22</v>
      </c>
      <c r="B24" s="5">
        <f>SUM(B22:B23)</f>
        <v>331</v>
      </c>
      <c r="C24" s="5">
        <f>SUM(C22:C23)</f>
        <v>510</v>
      </c>
      <c r="D24" s="5">
        <f>SUM(D22:D23)</f>
        <v>409</v>
      </c>
      <c r="E24" s="5">
        <f>SUM(E22:E23)</f>
        <v>706</v>
      </c>
      <c r="F24" s="5">
        <f>D24-B24</f>
        <v>78</v>
      </c>
      <c r="G24" s="10">
        <f>D24/B24-1</f>
        <v>0.2356495468277946</v>
      </c>
      <c r="H24" s="5">
        <f>E24-C24</f>
        <v>196</v>
      </c>
      <c r="I24" s="10">
        <f>E24/C24-1</f>
        <v>0.38431372549019605</v>
      </c>
      <c r="J24" s="5">
        <f t="shared" si="2"/>
        <v>976</v>
      </c>
      <c r="K24" s="5">
        <f t="shared" si="2"/>
        <v>1604</v>
      </c>
    </row>
    <row r="25" spans="1:11" ht="15">
      <c r="A25" s="6" t="s">
        <v>23</v>
      </c>
      <c r="B25" s="6">
        <v>30</v>
      </c>
      <c r="C25" s="6">
        <v>59</v>
      </c>
      <c r="D25" s="6">
        <v>50</v>
      </c>
      <c r="E25" s="6">
        <v>78</v>
      </c>
      <c r="F25" s="6">
        <f>D25-B25</f>
        <v>20</v>
      </c>
      <c r="G25" s="83">
        <f>D25/B25-1</f>
        <v>0.6666666666666667</v>
      </c>
      <c r="H25" s="6">
        <f>E25-C25</f>
        <v>19</v>
      </c>
      <c r="I25" s="83">
        <f>E25/C25-1</f>
        <v>0.3220338983050848</v>
      </c>
      <c r="J25" s="6">
        <f t="shared" si="2"/>
        <v>105</v>
      </c>
      <c r="K25" s="6">
        <f t="shared" si="2"/>
        <v>171</v>
      </c>
    </row>
    <row r="26" spans="1:11" ht="15">
      <c r="A26" s="6" t="s">
        <v>24</v>
      </c>
      <c r="B26" s="6">
        <v>207</v>
      </c>
      <c r="C26" s="6">
        <v>389</v>
      </c>
      <c r="D26" s="6">
        <v>262</v>
      </c>
      <c r="E26" s="6">
        <v>412</v>
      </c>
      <c r="F26" s="6">
        <f>D26-B26</f>
        <v>55</v>
      </c>
      <c r="G26" s="83">
        <f>D26/B26-1</f>
        <v>0.2657004830917875</v>
      </c>
      <c r="H26" s="6">
        <f>E26-C26</f>
        <v>23</v>
      </c>
      <c r="I26" s="83">
        <f>E26/C26-1</f>
        <v>0.059125964010282805</v>
      </c>
      <c r="J26" s="6">
        <f t="shared" si="2"/>
        <v>612</v>
      </c>
      <c r="K26" s="6">
        <f t="shared" si="2"/>
        <v>1046</v>
      </c>
    </row>
    <row r="28" spans="1:11" ht="15">
      <c r="A28" s="25"/>
      <c r="B28" s="81">
        <v>41369</v>
      </c>
      <c r="C28" s="25"/>
      <c r="D28" s="81" t="s">
        <v>2</v>
      </c>
      <c r="E28" s="25"/>
      <c r="F28" s="7" t="s">
        <v>19</v>
      </c>
      <c r="G28" s="7"/>
      <c r="H28" s="82"/>
      <c r="I28" s="82"/>
      <c r="J28" s="7" t="s">
        <v>20</v>
      </c>
      <c r="K28" s="7"/>
    </row>
    <row r="29" spans="1:11" ht="15">
      <c r="A29" s="25"/>
      <c r="B29" s="25"/>
      <c r="C29" s="25"/>
      <c r="D29" s="25"/>
      <c r="E29" s="25"/>
      <c r="F29" s="8" t="s">
        <v>17</v>
      </c>
      <c r="G29" s="9"/>
      <c r="H29" s="8" t="s">
        <v>18</v>
      </c>
      <c r="I29" s="9"/>
      <c r="J29" s="7"/>
      <c r="K29" s="7"/>
    </row>
    <row r="30" spans="1:11" ht="15">
      <c r="A30" s="25"/>
      <c r="B30" s="5" t="s">
        <v>17</v>
      </c>
      <c r="C30" s="5" t="s">
        <v>18</v>
      </c>
      <c r="D30" s="5" t="s">
        <v>17</v>
      </c>
      <c r="E30" s="5" t="s">
        <v>18</v>
      </c>
      <c r="F30" s="5" t="s">
        <v>0</v>
      </c>
      <c r="G30" s="5" t="s">
        <v>1</v>
      </c>
      <c r="H30" s="5" t="s">
        <v>0</v>
      </c>
      <c r="I30" s="5" t="s">
        <v>1</v>
      </c>
      <c r="J30" s="5" t="s">
        <v>17</v>
      </c>
      <c r="K30" s="5" t="s">
        <v>18</v>
      </c>
    </row>
    <row r="31" spans="1:11" ht="15">
      <c r="A31" s="6" t="s">
        <v>25</v>
      </c>
      <c r="B31" s="6">
        <v>45</v>
      </c>
      <c r="C31" s="6">
        <v>66</v>
      </c>
      <c r="D31" s="6">
        <v>5</v>
      </c>
      <c r="E31" s="6">
        <v>5</v>
      </c>
      <c r="F31" s="6">
        <f>D31-B31</f>
        <v>-40</v>
      </c>
      <c r="G31" s="83">
        <f>D31/B31-1</f>
        <v>-0.8888888888888888</v>
      </c>
      <c r="H31" s="6">
        <f>E31-C31</f>
        <v>-61</v>
      </c>
      <c r="I31" s="83">
        <f>E31/C31-1</f>
        <v>-0.9242424242424242</v>
      </c>
      <c r="J31" s="6">
        <f aca="true" t="shared" si="3" ref="J31:K35">J22+D31</f>
        <v>173</v>
      </c>
      <c r="K31" s="6">
        <f t="shared" si="3"/>
        <v>283</v>
      </c>
    </row>
    <row r="32" spans="1:11" ht="15">
      <c r="A32" s="6" t="s">
        <v>21</v>
      </c>
      <c r="B32" s="6">
        <v>381</v>
      </c>
      <c r="C32" s="6">
        <v>664</v>
      </c>
      <c r="D32" s="6">
        <v>22</v>
      </c>
      <c r="E32" s="6">
        <v>39</v>
      </c>
      <c r="F32" s="6">
        <f>D32-B32</f>
        <v>-359</v>
      </c>
      <c r="G32" s="83">
        <f>D32/B32-1</f>
        <v>-0.9422572178477691</v>
      </c>
      <c r="H32" s="6">
        <f>E32-C32</f>
        <v>-625</v>
      </c>
      <c r="I32" s="83">
        <f>E32/C32-1</f>
        <v>-0.9412650602409639</v>
      </c>
      <c r="J32" s="6">
        <f t="shared" si="3"/>
        <v>830</v>
      </c>
      <c r="K32" s="6">
        <f t="shared" si="3"/>
        <v>1365</v>
      </c>
    </row>
    <row r="33" spans="1:11" ht="15">
      <c r="A33" s="5" t="s">
        <v>22</v>
      </c>
      <c r="B33" s="5">
        <f>SUM(B31:B32)</f>
        <v>426</v>
      </c>
      <c r="C33" s="5">
        <f>SUM(C31:C32)</f>
        <v>730</v>
      </c>
      <c r="D33" s="5">
        <f>SUM(D31:D32)</f>
        <v>27</v>
      </c>
      <c r="E33" s="5">
        <f>SUM(E31:E32)</f>
        <v>44</v>
      </c>
      <c r="F33" s="5">
        <f>D33-B33</f>
        <v>-399</v>
      </c>
      <c r="G33" s="10">
        <f>D33/B33-1</f>
        <v>-0.9366197183098591</v>
      </c>
      <c r="H33" s="5">
        <f>E33-C33</f>
        <v>-686</v>
      </c>
      <c r="I33" s="10">
        <f>E33/C33-1</f>
        <v>-0.9397260273972603</v>
      </c>
      <c r="J33" s="5">
        <f t="shared" si="3"/>
        <v>1003</v>
      </c>
      <c r="K33" s="5">
        <f t="shared" si="3"/>
        <v>1648</v>
      </c>
    </row>
    <row r="34" spans="1:11" ht="15">
      <c r="A34" s="6" t="s">
        <v>23</v>
      </c>
      <c r="B34" s="6">
        <v>50</v>
      </c>
      <c r="C34" s="6">
        <v>78</v>
      </c>
      <c r="D34" s="6">
        <v>0</v>
      </c>
      <c r="E34" s="6">
        <v>0</v>
      </c>
      <c r="F34" s="6">
        <f>D34-B34</f>
        <v>-50</v>
      </c>
      <c r="G34" s="83">
        <f>D34/B34-1</f>
        <v>-1</v>
      </c>
      <c r="H34" s="6">
        <f>E34-C34</f>
        <v>-78</v>
      </c>
      <c r="I34" s="83">
        <f>E34/C34-1</f>
        <v>-1</v>
      </c>
      <c r="J34" s="6">
        <f t="shared" si="3"/>
        <v>105</v>
      </c>
      <c r="K34" s="6">
        <f t="shared" si="3"/>
        <v>171</v>
      </c>
    </row>
    <row r="35" spans="1:11" ht="15">
      <c r="A35" s="6" t="s">
        <v>24</v>
      </c>
      <c r="B35" s="6">
        <v>262</v>
      </c>
      <c r="C35" s="6">
        <v>412</v>
      </c>
      <c r="D35" s="6">
        <v>1</v>
      </c>
      <c r="E35" s="6">
        <v>1</v>
      </c>
      <c r="F35" s="6">
        <f>D35-B35</f>
        <v>-261</v>
      </c>
      <c r="G35" s="83">
        <f>D35/B35-1</f>
        <v>-0.9961832061068703</v>
      </c>
      <c r="H35" s="6">
        <f>E35-C35</f>
        <v>-411</v>
      </c>
      <c r="I35" s="83">
        <f>E35/C35-1</f>
        <v>-0.9975728155339806</v>
      </c>
      <c r="J35" s="6">
        <f t="shared" si="3"/>
        <v>613</v>
      </c>
      <c r="K35" s="6">
        <f t="shared" si="3"/>
        <v>1047</v>
      </c>
    </row>
    <row r="37" spans="1:11" ht="15">
      <c r="A37" s="25"/>
      <c r="B37" s="81" t="s">
        <v>2</v>
      </c>
      <c r="C37" s="25"/>
      <c r="D37" s="81" t="s">
        <v>3</v>
      </c>
      <c r="E37" s="25"/>
      <c r="F37" s="7" t="s">
        <v>19</v>
      </c>
      <c r="G37" s="7"/>
      <c r="H37" s="82"/>
      <c r="I37" s="82"/>
      <c r="J37" s="7" t="s">
        <v>20</v>
      </c>
      <c r="K37" s="7"/>
    </row>
    <row r="38" spans="1:11" ht="15">
      <c r="A38" s="25"/>
      <c r="B38" s="25"/>
      <c r="C38" s="25"/>
      <c r="D38" s="25"/>
      <c r="E38" s="25"/>
      <c r="F38" s="8" t="s">
        <v>17</v>
      </c>
      <c r="G38" s="9"/>
      <c r="H38" s="8" t="s">
        <v>18</v>
      </c>
      <c r="I38" s="9"/>
      <c r="J38" s="7"/>
      <c r="K38" s="7"/>
    </row>
    <row r="39" spans="1:11" ht="15">
      <c r="A39" s="25"/>
      <c r="B39" s="5" t="s">
        <v>17</v>
      </c>
      <c r="C39" s="5" t="s">
        <v>18</v>
      </c>
      <c r="D39" s="5" t="s">
        <v>17</v>
      </c>
      <c r="E39" s="5" t="s">
        <v>18</v>
      </c>
      <c r="F39" s="5" t="s">
        <v>0</v>
      </c>
      <c r="G39" s="5" t="s">
        <v>1</v>
      </c>
      <c r="H39" s="5" t="s">
        <v>0</v>
      </c>
      <c r="I39" s="5" t="s">
        <v>1</v>
      </c>
      <c r="J39" s="5" t="s">
        <v>17</v>
      </c>
      <c r="K39" s="5" t="s">
        <v>18</v>
      </c>
    </row>
    <row r="40" spans="1:11" ht="15">
      <c r="A40" s="6" t="s">
        <v>25</v>
      </c>
      <c r="B40" s="6">
        <v>5</v>
      </c>
      <c r="C40" s="6">
        <v>5</v>
      </c>
      <c r="D40" s="6">
        <v>1</v>
      </c>
      <c r="E40" s="6">
        <v>2</v>
      </c>
      <c r="F40" s="6">
        <f>D40-B40</f>
        <v>-4</v>
      </c>
      <c r="G40" s="83">
        <f>D40/B40-1</f>
        <v>-0.8</v>
      </c>
      <c r="H40" s="6">
        <f>E40-C40</f>
        <v>-3</v>
      </c>
      <c r="I40" s="83">
        <f>E40/C40-1</f>
        <v>-0.6</v>
      </c>
      <c r="J40" s="6">
        <f aca="true" t="shared" si="4" ref="J40:K44">J31+D40</f>
        <v>174</v>
      </c>
      <c r="K40" s="6">
        <f t="shared" si="4"/>
        <v>285</v>
      </c>
    </row>
    <row r="41" spans="1:11" ht="15">
      <c r="A41" s="6" t="s">
        <v>21</v>
      </c>
      <c r="B41" s="6">
        <v>22</v>
      </c>
      <c r="C41" s="6">
        <v>39</v>
      </c>
      <c r="D41" s="6">
        <v>15</v>
      </c>
      <c r="E41" s="6">
        <v>29</v>
      </c>
      <c r="F41" s="6">
        <f>D41-B41</f>
        <v>-7</v>
      </c>
      <c r="G41" s="83">
        <f>D41/B41-1</f>
        <v>-0.31818181818181823</v>
      </c>
      <c r="H41" s="6">
        <f>E41-C41</f>
        <v>-10</v>
      </c>
      <c r="I41" s="83">
        <f>E41/C41-1</f>
        <v>-0.2564102564102564</v>
      </c>
      <c r="J41" s="6">
        <f t="shared" si="4"/>
        <v>845</v>
      </c>
      <c r="K41" s="6">
        <f t="shared" si="4"/>
        <v>1394</v>
      </c>
    </row>
    <row r="42" spans="1:11" ht="15">
      <c r="A42" s="5" t="s">
        <v>22</v>
      </c>
      <c r="B42" s="5">
        <f>SUM(B40:B41)</f>
        <v>27</v>
      </c>
      <c r="C42" s="5">
        <f>SUM(C40:C41)</f>
        <v>44</v>
      </c>
      <c r="D42" s="5">
        <f>SUM(D40:D41)</f>
        <v>16</v>
      </c>
      <c r="E42" s="5">
        <f>SUM(E40:E41)</f>
        <v>31</v>
      </c>
      <c r="F42" s="5">
        <f>D42-B42</f>
        <v>-11</v>
      </c>
      <c r="G42" s="10">
        <f>D42/B42-1</f>
        <v>-0.40740740740740744</v>
      </c>
      <c r="H42" s="5">
        <f>E42-C42</f>
        <v>-13</v>
      </c>
      <c r="I42" s="10">
        <f>E42/C42-1</f>
        <v>-0.2954545454545454</v>
      </c>
      <c r="J42" s="5">
        <f t="shared" si="4"/>
        <v>1019</v>
      </c>
      <c r="K42" s="5">
        <f t="shared" si="4"/>
        <v>1679</v>
      </c>
    </row>
    <row r="43" spans="1:11" ht="15">
      <c r="A43" s="6" t="s">
        <v>23</v>
      </c>
      <c r="B43" s="6">
        <v>0</v>
      </c>
      <c r="C43" s="6">
        <v>0</v>
      </c>
      <c r="D43" s="6">
        <v>0</v>
      </c>
      <c r="E43" s="6">
        <v>0</v>
      </c>
      <c r="F43" s="6">
        <f>D43-B43</f>
        <v>0</v>
      </c>
      <c r="G43" s="83" t="e">
        <f>D43/B43-1</f>
        <v>#DIV/0!</v>
      </c>
      <c r="H43" s="6">
        <f>E43-C43</f>
        <v>0</v>
      </c>
      <c r="I43" s="83" t="e">
        <f>E43/C43-1</f>
        <v>#DIV/0!</v>
      </c>
      <c r="J43" s="6">
        <f t="shared" si="4"/>
        <v>105</v>
      </c>
      <c r="K43" s="6">
        <f t="shared" si="4"/>
        <v>171</v>
      </c>
    </row>
    <row r="44" spans="1:11" ht="15">
      <c r="A44" s="6" t="s">
        <v>24</v>
      </c>
      <c r="B44" s="6">
        <v>1</v>
      </c>
      <c r="C44" s="6">
        <v>1</v>
      </c>
      <c r="D44" s="6">
        <v>0</v>
      </c>
      <c r="E44" s="6">
        <v>0</v>
      </c>
      <c r="F44" s="6">
        <f>D44-B44</f>
        <v>-1</v>
      </c>
      <c r="G44" s="83">
        <f>D44/B44-1</f>
        <v>-1</v>
      </c>
      <c r="H44" s="6">
        <f>E44-C44</f>
        <v>-1</v>
      </c>
      <c r="I44" s="83">
        <f>E44/C44-1</f>
        <v>-1</v>
      </c>
      <c r="J44" s="6">
        <f t="shared" si="4"/>
        <v>613</v>
      </c>
      <c r="K44" s="6">
        <f t="shared" si="4"/>
        <v>1047</v>
      </c>
    </row>
    <row r="46" spans="1:11" ht="15">
      <c r="A46" s="25"/>
      <c r="B46" s="81" t="s">
        <v>3</v>
      </c>
      <c r="C46" s="25"/>
      <c r="D46" s="81">
        <v>41372</v>
      </c>
      <c r="E46" s="25"/>
      <c r="F46" s="7" t="s">
        <v>19</v>
      </c>
      <c r="G46" s="7"/>
      <c r="H46" s="82"/>
      <c r="I46" s="82"/>
      <c r="J46" s="7" t="s">
        <v>20</v>
      </c>
      <c r="K46" s="7"/>
    </row>
    <row r="47" spans="1:11" ht="15">
      <c r="A47" s="25"/>
      <c r="B47" s="25"/>
      <c r="C47" s="25"/>
      <c r="D47" s="25"/>
      <c r="E47" s="25"/>
      <c r="F47" s="8" t="s">
        <v>17</v>
      </c>
      <c r="G47" s="9"/>
      <c r="H47" s="8" t="s">
        <v>18</v>
      </c>
      <c r="I47" s="9"/>
      <c r="J47" s="7"/>
      <c r="K47" s="7"/>
    </row>
    <row r="48" spans="1:11" ht="15">
      <c r="A48" s="25"/>
      <c r="B48" s="5" t="s">
        <v>17</v>
      </c>
      <c r="C48" s="5" t="s">
        <v>18</v>
      </c>
      <c r="D48" s="5" t="s">
        <v>17</v>
      </c>
      <c r="E48" s="5" t="s">
        <v>18</v>
      </c>
      <c r="F48" s="5" t="s">
        <v>0</v>
      </c>
      <c r="G48" s="5" t="s">
        <v>1</v>
      </c>
      <c r="H48" s="5" t="s">
        <v>0</v>
      </c>
      <c r="I48" s="5" t="s">
        <v>1</v>
      </c>
      <c r="J48" s="5" t="s">
        <v>17</v>
      </c>
      <c r="K48" s="5" t="s">
        <v>18</v>
      </c>
    </row>
    <row r="49" spans="1:11" ht="15">
      <c r="A49" s="6" t="s">
        <v>25</v>
      </c>
      <c r="B49" s="6">
        <v>1</v>
      </c>
      <c r="C49" s="6">
        <v>2</v>
      </c>
      <c r="D49" s="6">
        <v>48</v>
      </c>
      <c r="E49" s="6">
        <v>94</v>
      </c>
      <c r="F49" s="6">
        <f>D49-B49</f>
        <v>47</v>
      </c>
      <c r="G49" s="83">
        <f>D49/B49-1</f>
        <v>47</v>
      </c>
      <c r="H49" s="6">
        <f>E49-C49</f>
        <v>92</v>
      </c>
      <c r="I49" s="83">
        <f>E49/C49-1</f>
        <v>46</v>
      </c>
      <c r="J49" s="6">
        <f aca="true" t="shared" si="5" ref="J49:K53">J40+D49</f>
        <v>222</v>
      </c>
      <c r="K49" s="6">
        <f t="shared" si="5"/>
        <v>379</v>
      </c>
    </row>
    <row r="50" spans="1:11" ht="15">
      <c r="A50" s="6" t="s">
        <v>21</v>
      </c>
      <c r="B50" s="6">
        <v>16</v>
      </c>
      <c r="C50" s="6">
        <v>30</v>
      </c>
      <c r="D50" s="6">
        <v>402</v>
      </c>
      <c r="E50" s="6">
        <v>715</v>
      </c>
      <c r="F50" s="6">
        <f>D50-B50</f>
        <v>386</v>
      </c>
      <c r="G50" s="83">
        <f>D50/B50-1</f>
        <v>24.125</v>
      </c>
      <c r="H50" s="6">
        <f>E50-C50</f>
        <v>685</v>
      </c>
      <c r="I50" s="83">
        <f>E50/C50-1</f>
        <v>22.833333333333332</v>
      </c>
      <c r="J50" s="6">
        <f t="shared" si="5"/>
        <v>1247</v>
      </c>
      <c r="K50" s="6">
        <f t="shared" si="5"/>
        <v>2109</v>
      </c>
    </row>
    <row r="51" spans="1:11" ht="15">
      <c r="A51" s="5" t="s">
        <v>22</v>
      </c>
      <c r="B51" s="5">
        <f>SUM(B49:B50)</f>
        <v>17</v>
      </c>
      <c r="C51" s="5">
        <f>SUM(C49:C50)</f>
        <v>32</v>
      </c>
      <c r="D51" s="5">
        <f>SUM(D49:D50)</f>
        <v>450</v>
      </c>
      <c r="E51" s="5">
        <f>SUM(E49:E50)</f>
        <v>809</v>
      </c>
      <c r="F51" s="5">
        <f>D51-B51</f>
        <v>433</v>
      </c>
      <c r="G51" s="10">
        <f>D51/B51-1</f>
        <v>25.470588235294116</v>
      </c>
      <c r="H51" s="5">
        <f>E51-C51</f>
        <v>777</v>
      </c>
      <c r="I51" s="10">
        <f>E51/C51-1</f>
        <v>24.28125</v>
      </c>
      <c r="J51" s="5">
        <f t="shared" si="5"/>
        <v>1469</v>
      </c>
      <c r="K51" s="5">
        <f t="shared" si="5"/>
        <v>2488</v>
      </c>
    </row>
    <row r="52" spans="1:11" ht="15">
      <c r="A52" s="6" t="s">
        <v>23</v>
      </c>
      <c r="B52" s="6">
        <v>0</v>
      </c>
      <c r="C52" s="6">
        <v>0</v>
      </c>
      <c r="D52" s="6">
        <v>82</v>
      </c>
      <c r="E52" s="6">
        <v>147</v>
      </c>
      <c r="F52" s="6">
        <f>D52-B52</f>
        <v>82</v>
      </c>
      <c r="G52" s="83" t="e">
        <f>D52/B52-1</f>
        <v>#DIV/0!</v>
      </c>
      <c r="H52" s="6">
        <f>E52-C52</f>
        <v>147</v>
      </c>
      <c r="I52" s="83" t="e">
        <f>E52/C52-1</f>
        <v>#DIV/0!</v>
      </c>
      <c r="J52" s="6">
        <f t="shared" si="5"/>
        <v>187</v>
      </c>
      <c r="K52" s="6">
        <f t="shared" si="5"/>
        <v>318</v>
      </c>
    </row>
    <row r="53" spans="1:11" ht="15">
      <c r="A53" s="6" t="s">
        <v>24</v>
      </c>
      <c r="B53" s="6">
        <v>0</v>
      </c>
      <c r="C53" s="6">
        <v>0</v>
      </c>
      <c r="D53" s="6">
        <v>466</v>
      </c>
      <c r="E53" s="6">
        <v>836</v>
      </c>
      <c r="F53" s="6">
        <f>D53-B53</f>
        <v>466</v>
      </c>
      <c r="G53" s="83" t="e">
        <f>D53/B53-1</f>
        <v>#DIV/0!</v>
      </c>
      <c r="H53" s="6">
        <f>E53-C53</f>
        <v>836</v>
      </c>
      <c r="I53" s="83" t="e">
        <f>E53/C53-1</f>
        <v>#DIV/0!</v>
      </c>
      <c r="J53" s="6">
        <f t="shared" si="5"/>
        <v>1079</v>
      </c>
      <c r="K53" s="6">
        <f t="shared" si="5"/>
        <v>1883</v>
      </c>
    </row>
    <row r="55" spans="1:11" ht="15">
      <c r="A55" s="25"/>
      <c r="B55" s="81">
        <v>41372</v>
      </c>
      <c r="C55" s="25"/>
      <c r="D55" s="81">
        <v>41373</v>
      </c>
      <c r="E55" s="25"/>
      <c r="F55" s="7" t="s">
        <v>19</v>
      </c>
      <c r="G55" s="7"/>
      <c r="H55" s="82"/>
      <c r="I55" s="82"/>
      <c r="J55" s="7" t="s">
        <v>20</v>
      </c>
      <c r="K55" s="7"/>
    </row>
    <row r="56" spans="1:11" ht="15">
      <c r="A56" s="25"/>
      <c r="B56" s="25"/>
      <c r="C56" s="25"/>
      <c r="D56" s="25"/>
      <c r="E56" s="25"/>
      <c r="F56" s="8" t="s">
        <v>17</v>
      </c>
      <c r="G56" s="9"/>
      <c r="H56" s="8" t="s">
        <v>18</v>
      </c>
      <c r="I56" s="9"/>
      <c r="J56" s="7"/>
      <c r="K56" s="7"/>
    </row>
    <row r="57" spans="1:11" ht="15">
      <c r="A57" s="25"/>
      <c r="B57" s="5" t="s">
        <v>17</v>
      </c>
      <c r="C57" s="5" t="s">
        <v>18</v>
      </c>
      <c r="D57" s="5" t="s">
        <v>17</v>
      </c>
      <c r="E57" s="5" t="s">
        <v>18</v>
      </c>
      <c r="F57" s="5" t="s">
        <v>0</v>
      </c>
      <c r="G57" s="5" t="s">
        <v>1</v>
      </c>
      <c r="H57" s="5" t="s">
        <v>0</v>
      </c>
      <c r="I57" s="5" t="s">
        <v>1</v>
      </c>
      <c r="J57" s="5" t="s">
        <v>17</v>
      </c>
      <c r="K57" s="5" t="s">
        <v>18</v>
      </c>
    </row>
    <row r="58" spans="1:11" ht="15">
      <c r="A58" s="6" t="s">
        <v>25</v>
      </c>
      <c r="B58" s="6">
        <v>48</v>
      </c>
      <c r="C58" s="6">
        <v>94</v>
      </c>
      <c r="D58" s="6">
        <v>45</v>
      </c>
      <c r="E58" s="6">
        <v>71</v>
      </c>
      <c r="F58" s="6">
        <f>D58-B58</f>
        <v>-3</v>
      </c>
      <c r="G58" s="83">
        <f>D58/B58-1</f>
        <v>-0.0625</v>
      </c>
      <c r="H58" s="6">
        <f>E58-C58</f>
        <v>-23</v>
      </c>
      <c r="I58" s="83">
        <f>E58/C58-1</f>
        <v>-0.24468085106382975</v>
      </c>
      <c r="J58" s="6">
        <f aca="true" t="shared" si="6" ref="J58:K62">J49+D58</f>
        <v>267</v>
      </c>
      <c r="K58" s="6">
        <f t="shared" si="6"/>
        <v>450</v>
      </c>
    </row>
    <row r="59" spans="1:11" ht="15">
      <c r="A59" s="6" t="s">
        <v>21</v>
      </c>
      <c r="B59" s="6">
        <v>424</v>
      </c>
      <c r="C59" s="6">
        <v>751</v>
      </c>
      <c r="D59" s="6">
        <v>273</v>
      </c>
      <c r="E59" s="6">
        <v>427</v>
      </c>
      <c r="F59" s="6">
        <f>D59-B59</f>
        <v>-151</v>
      </c>
      <c r="G59" s="83">
        <f>D59/B59-1</f>
        <v>-0.3561320754716981</v>
      </c>
      <c r="H59" s="6">
        <f>E59-C59</f>
        <v>-324</v>
      </c>
      <c r="I59" s="83">
        <f>E59/C59-1</f>
        <v>-0.43142476697736354</v>
      </c>
      <c r="J59" s="6">
        <f t="shared" si="6"/>
        <v>1520</v>
      </c>
      <c r="K59" s="6">
        <f t="shared" si="6"/>
        <v>2536</v>
      </c>
    </row>
    <row r="60" spans="1:11" ht="15">
      <c r="A60" s="5" t="s">
        <v>22</v>
      </c>
      <c r="B60" s="5">
        <f>SUM(B58:B59)</f>
        <v>472</v>
      </c>
      <c r="C60" s="5">
        <f>SUM(C58:C59)</f>
        <v>845</v>
      </c>
      <c r="D60" s="5">
        <f>SUM(D58:D59)</f>
        <v>318</v>
      </c>
      <c r="E60" s="5">
        <f>SUM(E58:E59)</f>
        <v>498</v>
      </c>
      <c r="F60" s="5">
        <f>D60-B60</f>
        <v>-154</v>
      </c>
      <c r="G60" s="10">
        <f>D60/B60-1</f>
        <v>-0.326271186440678</v>
      </c>
      <c r="H60" s="5">
        <f>E60-C60</f>
        <v>-347</v>
      </c>
      <c r="I60" s="10">
        <f>E60/C60-1</f>
        <v>-0.4106508875739645</v>
      </c>
      <c r="J60" s="5">
        <f t="shared" si="6"/>
        <v>1787</v>
      </c>
      <c r="K60" s="5">
        <f t="shared" si="6"/>
        <v>2986</v>
      </c>
    </row>
    <row r="61" spans="1:11" ht="15">
      <c r="A61" s="6" t="s">
        <v>23</v>
      </c>
      <c r="B61" s="6">
        <v>82</v>
      </c>
      <c r="C61" s="6">
        <v>147</v>
      </c>
      <c r="D61" s="6">
        <v>42</v>
      </c>
      <c r="E61" s="6">
        <v>74</v>
      </c>
      <c r="F61" s="6">
        <f>D61-B61</f>
        <v>-40</v>
      </c>
      <c r="G61" s="83">
        <f>D61/B61-1</f>
        <v>-0.4878048780487805</v>
      </c>
      <c r="H61" s="6">
        <f>E61-C61</f>
        <v>-73</v>
      </c>
      <c r="I61" s="83">
        <f>E61/C61-1</f>
        <v>-0.4965986394557823</v>
      </c>
      <c r="J61" s="6">
        <f t="shared" si="6"/>
        <v>229</v>
      </c>
      <c r="K61" s="6">
        <f t="shared" si="6"/>
        <v>392</v>
      </c>
    </row>
    <row r="62" spans="1:11" ht="15">
      <c r="A62" s="6" t="s">
        <v>24</v>
      </c>
      <c r="B62" s="6">
        <v>466</v>
      </c>
      <c r="C62" s="6">
        <v>836</v>
      </c>
      <c r="D62" s="6">
        <v>301</v>
      </c>
      <c r="E62" s="6">
        <v>502</v>
      </c>
      <c r="F62" s="6">
        <f>D62-B62</f>
        <v>-165</v>
      </c>
      <c r="G62" s="83">
        <f>D62/B62-1</f>
        <v>-0.35407725321888417</v>
      </c>
      <c r="H62" s="6">
        <f>E62-C62</f>
        <v>-334</v>
      </c>
      <c r="I62" s="83">
        <f>E62/C62-1</f>
        <v>-0.3995215311004785</v>
      </c>
      <c r="J62" s="6">
        <f t="shared" si="6"/>
        <v>1380</v>
      </c>
      <c r="K62" s="6">
        <f t="shared" si="6"/>
        <v>2385</v>
      </c>
    </row>
    <row r="64" spans="1:11" ht="15">
      <c r="A64" s="25"/>
      <c r="B64" s="81">
        <v>41373</v>
      </c>
      <c r="C64" s="25"/>
      <c r="D64" s="81">
        <v>41374</v>
      </c>
      <c r="E64" s="25"/>
      <c r="F64" s="7" t="s">
        <v>19</v>
      </c>
      <c r="G64" s="7"/>
      <c r="H64" s="82"/>
      <c r="I64" s="82"/>
      <c r="J64" s="7" t="s">
        <v>20</v>
      </c>
      <c r="K64" s="7"/>
    </row>
    <row r="65" spans="1:11" ht="15">
      <c r="A65" s="25"/>
      <c r="B65" s="25"/>
      <c r="C65" s="25"/>
      <c r="D65" s="25"/>
      <c r="E65" s="25"/>
      <c r="F65" s="8" t="s">
        <v>17</v>
      </c>
      <c r="G65" s="9"/>
      <c r="H65" s="8" t="s">
        <v>18</v>
      </c>
      <c r="I65" s="9"/>
      <c r="J65" s="7"/>
      <c r="K65" s="7"/>
    </row>
    <row r="66" spans="1:11" ht="15">
      <c r="A66" s="25"/>
      <c r="B66" s="5" t="s">
        <v>17</v>
      </c>
      <c r="C66" s="5" t="s">
        <v>18</v>
      </c>
      <c r="D66" s="5" t="s">
        <v>17</v>
      </c>
      <c r="E66" s="5" t="s">
        <v>18</v>
      </c>
      <c r="F66" s="5" t="s">
        <v>0</v>
      </c>
      <c r="G66" s="5" t="s">
        <v>1</v>
      </c>
      <c r="H66" s="5" t="s">
        <v>0</v>
      </c>
      <c r="I66" s="5" t="s">
        <v>1</v>
      </c>
      <c r="J66" s="5" t="s">
        <v>17</v>
      </c>
      <c r="K66" s="5" t="s">
        <v>18</v>
      </c>
    </row>
    <row r="67" spans="1:11" ht="15">
      <c r="A67" s="6" t="s">
        <v>25</v>
      </c>
      <c r="B67" s="6">
        <v>47</v>
      </c>
      <c r="C67" s="6">
        <v>73</v>
      </c>
      <c r="D67" s="6">
        <v>18</v>
      </c>
      <c r="E67" s="6">
        <v>25</v>
      </c>
      <c r="F67" s="6">
        <f>D67-B67</f>
        <v>-29</v>
      </c>
      <c r="G67" s="83">
        <f>D67/B67-1</f>
        <v>-0.6170212765957447</v>
      </c>
      <c r="H67" s="6">
        <f>E67-C67</f>
        <v>-48</v>
      </c>
      <c r="I67" s="83">
        <f>E67/C67-1</f>
        <v>-0.6575342465753424</v>
      </c>
      <c r="J67" s="6">
        <f aca="true" t="shared" si="7" ref="J67:K71">J58+D67</f>
        <v>285</v>
      </c>
      <c r="K67" s="6">
        <f t="shared" si="7"/>
        <v>475</v>
      </c>
    </row>
    <row r="68" spans="1:11" ht="15">
      <c r="A68" s="6" t="s">
        <v>21</v>
      </c>
      <c r="B68" s="6">
        <v>331</v>
      </c>
      <c r="C68" s="6">
        <v>553</v>
      </c>
      <c r="D68" s="6">
        <v>175</v>
      </c>
      <c r="E68" s="6">
        <v>280</v>
      </c>
      <c r="F68" s="6">
        <f>D68-B68</f>
        <v>-156</v>
      </c>
      <c r="G68" s="83">
        <f>D68/B68-1</f>
        <v>-0.4712990936555891</v>
      </c>
      <c r="H68" s="6">
        <f>E68-C68</f>
        <v>-273</v>
      </c>
      <c r="I68" s="83">
        <f>E68/C68-1</f>
        <v>-0.49367088607594933</v>
      </c>
      <c r="J68" s="6">
        <f t="shared" si="7"/>
        <v>1695</v>
      </c>
      <c r="K68" s="6">
        <f t="shared" si="7"/>
        <v>2816</v>
      </c>
    </row>
    <row r="69" spans="1:11" ht="15">
      <c r="A69" s="5" t="s">
        <v>22</v>
      </c>
      <c r="B69" s="5">
        <f>SUM(B67:B68)</f>
        <v>378</v>
      </c>
      <c r="C69" s="5">
        <f>SUM(C67:C68)</f>
        <v>626</v>
      </c>
      <c r="D69" s="5">
        <f>SUM(D67:D68)</f>
        <v>193</v>
      </c>
      <c r="E69" s="5">
        <f>SUM(E67:E68)</f>
        <v>305</v>
      </c>
      <c r="F69" s="5">
        <f>D69-B69</f>
        <v>-185</v>
      </c>
      <c r="G69" s="10">
        <f>D69/B69-1</f>
        <v>-0.4894179894179894</v>
      </c>
      <c r="H69" s="5">
        <f>E69-C69</f>
        <v>-321</v>
      </c>
      <c r="I69" s="10">
        <f>E69/C69-1</f>
        <v>-0.5127795527156549</v>
      </c>
      <c r="J69" s="5">
        <f t="shared" si="7"/>
        <v>1980</v>
      </c>
      <c r="K69" s="5">
        <f t="shared" si="7"/>
        <v>3291</v>
      </c>
    </row>
    <row r="70" spans="1:11" ht="15">
      <c r="A70" s="6" t="s">
        <v>23</v>
      </c>
      <c r="B70" s="6">
        <v>42</v>
      </c>
      <c r="C70" s="6">
        <v>74</v>
      </c>
      <c r="D70" s="6">
        <v>12</v>
      </c>
      <c r="E70" s="6">
        <v>18</v>
      </c>
      <c r="F70" s="6">
        <f>D70-B70</f>
        <v>-30</v>
      </c>
      <c r="G70" s="83">
        <f>D70/B70-1</f>
        <v>-0.7142857142857143</v>
      </c>
      <c r="H70" s="6">
        <f>E70-C70</f>
        <v>-56</v>
      </c>
      <c r="I70" s="83">
        <f>E70/C70-1</f>
        <v>-0.7567567567567568</v>
      </c>
      <c r="J70" s="6">
        <f t="shared" si="7"/>
        <v>241</v>
      </c>
      <c r="K70" s="6">
        <f t="shared" si="7"/>
        <v>410</v>
      </c>
    </row>
    <row r="71" spans="1:11" ht="15">
      <c r="A71" s="6" t="s">
        <v>24</v>
      </c>
      <c r="B71" s="6">
        <v>302</v>
      </c>
      <c r="C71" s="6">
        <v>503</v>
      </c>
      <c r="D71" s="6">
        <v>233</v>
      </c>
      <c r="E71" s="6">
        <v>409</v>
      </c>
      <c r="F71" s="6">
        <f>D71-B71</f>
        <v>-69</v>
      </c>
      <c r="G71" s="83">
        <f>D71/B71-1</f>
        <v>-0.22847682119205293</v>
      </c>
      <c r="H71" s="6">
        <f>E71-C71</f>
        <v>-94</v>
      </c>
      <c r="I71" s="83">
        <f>E71/C71-1</f>
        <v>-0.18687872763419489</v>
      </c>
      <c r="J71" s="6">
        <f t="shared" si="7"/>
        <v>1613</v>
      </c>
      <c r="K71" s="6">
        <f t="shared" si="7"/>
        <v>2794</v>
      </c>
    </row>
    <row r="73" spans="1:11" ht="15">
      <c r="A73" s="25"/>
      <c r="B73" s="81">
        <v>41374</v>
      </c>
      <c r="C73" s="25"/>
      <c r="D73" s="81">
        <v>41375</v>
      </c>
      <c r="E73" s="25"/>
      <c r="F73" s="7" t="s">
        <v>19</v>
      </c>
      <c r="G73" s="7"/>
      <c r="H73" s="82"/>
      <c r="I73" s="82"/>
      <c r="J73" s="7" t="s">
        <v>20</v>
      </c>
      <c r="K73" s="7"/>
    </row>
    <row r="74" spans="1:11" ht="15">
      <c r="A74" s="25"/>
      <c r="B74" s="25"/>
      <c r="C74" s="25"/>
      <c r="D74" s="25"/>
      <c r="E74" s="25"/>
      <c r="F74" s="8" t="s">
        <v>17</v>
      </c>
      <c r="G74" s="9"/>
      <c r="H74" s="8" t="s">
        <v>18</v>
      </c>
      <c r="I74" s="9"/>
      <c r="J74" s="7"/>
      <c r="K74" s="7"/>
    </row>
    <row r="75" spans="1:11" ht="15">
      <c r="A75" s="25"/>
      <c r="B75" s="5" t="s">
        <v>17</v>
      </c>
      <c r="C75" s="5" t="s">
        <v>18</v>
      </c>
      <c r="D75" s="5" t="s">
        <v>17</v>
      </c>
      <c r="E75" s="5" t="s">
        <v>18</v>
      </c>
      <c r="F75" s="5" t="s">
        <v>0</v>
      </c>
      <c r="G75" s="5" t="s">
        <v>1</v>
      </c>
      <c r="H75" s="5" t="s">
        <v>0</v>
      </c>
      <c r="I75" s="5" t="s">
        <v>1</v>
      </c>
      <c r="J75" s="5" t="s">
        <v>17</v>
      </c>
      <c r="K75" s="5" t="s">
        <v>18</v>
      </c>
    </row>
    <row r="76" spans="1:11" ht="15">
      <c r="A76" s="6" t="s">
        <v>25</v>
      </c>
      <c r="B76" s="6">
        <v>17</v>
      </c>
      <c r="C76" s="6">
        <v>24</v>
      </c>
      <c r="D76" s="6">
        <v>8</v>
      </c>
      <c r="E76" s="6">
        <v>14</v>
      </c>
      <c r="F76" s="6">
        <f>D76-B76</f>
        <v>-9</v>
      </c>
      <c r="G76" s="83">
        <f>D76/B76-1</f>
        <v>-0.5294117647058824</v>
      </c>
      <c r="H76" s="6">
        <f>E76-C76</f>
        <v>-10</v>
      </c>
      <c r="I76" s="83">
        <f>E76/C76-1</f>
        <v>-0.41666666666666663</v>
      </c>
      <c r="J76" s="6">
        <f aca="true" t="shared" si="8" ref="J76:K80">J67+D76</f>
        <v>293</v>
      </c>
      <c r="K76" s="6">
        <f t="shared" si="8"/>
        <v>489</v>
      </c>
    </row>
    <row r="77" spans="1:11" ht="15">
      <c r="A77" s="6" t="s">
        <v>21</v>
      </c>
      <c r="B77" s="6">
        <v>268</v>
      </c>
      <c r="C77" s="6">
        <v>464</v>
      </c>
      <c r="D77" s="6">
        <v>166</v>
      </c>
      <c r="E77" s="6">
        <v>249</v>
      </c>
      <c r="F77" s="6">
        <f>D77-B77</f>
        <v>-102</v>
      </c>
      <c r="G77" s="83">
        <f>D77/B77-1</f>
        <v>-0.3805970149253731</v>
      </c>
      <c r="H77" s="6">
        <f>E77-C77</f>
        <v>-215</v>
      </c>
      <c r="I77" s="83">
        <f>E77/C77-1</f>
        <v>-0.46336206896551724</v>
      </c>
      <c r="J77" s="6">
        <f t="shared" si="8"/>
        <v>1861</v>
      </c>
      <c r="K77" s="6">
        <f t="shared" si="8"/>
        <v>3065</v>
      </c>
    </row>
    <row r="78" spans="1:11" ht="15">
      <c r="A78" s="5" t="s">
        <v>22</v>
      </c>
      <c r="B78" s="5">
        <f>SUM(B76:B77)</f>
        <v>285</v>
      </c>
      <c r="C78" s="5">
        <f>SUM(C76:C77)</f>
        <v>488</v>
      </c>
      <c r="D78" s="5">
        <f>SUM(D76:D77)</f>
        <v>174</v>
      </c>
      <c r="E78" s="5">
        <f>SUM(E76:E77)</f>
        <v>263</v>
      </c>
      <c r="F78" s="5">
        <f>D78-B78</f>
        <v>-111</v>
      </c>
      <c r="G78" s="10">
        <f>D78/B78-1</f>
        <v>-0.3894736842105263</v>
      </c>
      <c r="H78" s="5">
        <f>E78-C78</f>
        <v>-225</v>
      </c>
      <c r="I78" s="10">
        <f>E78/C78-1</f>
        <v>-0.46106557377049184</v>
      </c>
      <c r="J78" s="5">
        <f t="shared" si="8"/>
        <v>2154</v>
      </c>
      <c r="K78" s="5">
        <f t="shared" si="8"/>
        <v>3554</v>
      </c>
    </row>
    <row r="79" spans="1:11" ht="15">
      <c r="A79" s="6" t="s">
        <v>23</v>
      </c>
      <c r="B79" s="6">
        <v>12</v>
      </c>
      <c r="C79" s="6">
        <v>18</v>
      </c>
      <c r="D79" s="6">
        <v>17</v>
      </c>
      <c r="E79" s="6">
        <v>38</v>
      </c>
      <c r="F79" s="6">
        <f>D79-B79</f>
        <v>5</v>
      </c>
      <c r="G79" s="83">
        <f>D79/B79-1</f>
        <v>0.41666666666666674</v>
      </c>
      <c r="H79" s="6">
        <f>E79-C79</f>
        <v>20</v>
      </c>
      <c r="I79" s="83">
        <f>E79/C79-1</f>
        <v>1.1111111111111112</v>
      </c>
      <c r="J79" s="6">
        <f t="shared" si="8"/>
        <v>258</v>
      </c>
      <c r="K79" s="6">
        <f t="shared" si="8"/>
        <v>448</v>
      </c>
    </row>
    <row r="80" spans="1:11" ht="15">
      <c r="A80" s="6" t="s">
        <v>24</v>
      </c>
      <c r="B80" s="6">
        <v>220</v>
      </c>
      <c r="C80" s="6">
        <v>393</v>
      </c>
      <c r="D80" s="6">
        <v>135</v>
      </c>
      <c r="E80" s="6">
        <v>206</v>
      </c>
      <c r="F80" s="6">
        <f>D80-B80</f>
        <v>-85</v>
      </c>
      <c r="G80" s="83">
        <f>D80/B80-1</f>
        <v>-0.38636363636363635</v>
      </c>
      <c r="H80" s="6">
        <f>E80-C80</f>
        <v>-187</v>
      </c>
      <c r="I80" s="83">
        <f>E80/C80-1</f>
        <v>-0.4758269720101781</v>
      </c>
      <c r="J80" s="6">
        <f t="shared" si="8"/>
        <v>1748</v>
      </c>
      <c r="K80" s="6">
        <f t="shared" si="8"/>
        <v>3000</v>
      </c>
    </row>
    <row r="82" spans="1:11" ht="15">
      <c r="A82" s="25"/>
      <c r="B82" s="81">
        <v>41375</v>
      </c>
      <c r="C82" s="25"/>
      <c r="D82" s="81">
        <v>41376</v>
      </c>
      <c r="E82" s="25"/>
      <c r="F82" s="7" t="s">
        <v>19</v>
      </c>
      <c r="G82" s="7"/>
      <c r="H82" s="82"/>
      <c r="I82" s="82"/>
      <c r="J82" s="7" t="s">
        <v>20</v>
      </c>
      <c r="K82" s="7"/>
    </row>
    <row r="83" spans="1:11" ht="15">
      <c r="A83" s="25"/>
      <c r="B83" s="25"/>
      <c r="C83" s="25"/>
      <c r="D83" s="25"/>
      <c r="E83" s="25"/>
      <c r="F83" s="8" t="s">
        <v>17</v>
      </c>
      <c r="G83" s="9"/>
      <c r="H83" s="8" t="s">
        <v>18</v>
      </c>
      <c r="I83" s="9"/>
      <c r="J83" s="7"/>
      <c r="K83" s="7"/>
    </row>
    <row r="84" spans="1:11" ht="15">
      <c r="A84" s="25"/>
      <c r="B84" s="5" t="s">
        <v>17</v>
      </c>
      <c r="C84" s="5" t="s">
        <v>18</v>
      </c>
      <c r="D84" s="5" t="s">
        <v>17</v>
      </c>
      <c r="E84" s="5" t="s">
        <v>18</v>
      </c>
      <c r="F84" s="5" t="s">
        <v>0</v>
      </c>
      <c r="G84" s="5" t="s">
        <v>1</v>
      </c>
      <c r="H84" s="5" t="s">
        <v>0</v>
      </c>
      <c r="I84" s="5" t="s">
        <v>1</v>
      </c>
      <c r="J84" s="5" t="s">
        <v>17</v>
      </c>
      <c r="K84" s="5" t="s">
        <v>18</v>
      </c>
    </row>
    <row r="85" spans="1:11" ht="15">
      <c r="A85" s="6" t="s">
        <v>25</v>
      </c>
      <c r="B85" s="6">
        <v>5</v>
      </c>
      <c r="C85" s="6">
        <v>9</v>
      </c>
      <c r="D85" s="6">
        <v>11</v>
      </c>
      <c r="E85" s="6">
        <v>14</v>
      </c>
      <c r="F85" s="6">
        <f>D85-B85</f>
        <v>6</v>
      </c>
      <c r="G85" s="83">
        <f>D85/B85-1</f>
        <v>1.2000000000000002</v>
      </c>
      <c r="H85" s="6">
        <f>E85-C85</f>
        <v>5</v>
      </c>
      <c r="I85" s="83">
        <f>E85/C85-1</f>
        <v>0.5555555555555556</v>
      </c>
      <c r="J85" s="6">
        <f aca="true" t="shared" si="9" ref="J85:K89">J76+D85</f>
        <v>304</v>
      </c>
      <c r="K85" s="6">
        <f t="shared" si="9"/>
        <v>503</v>
      </c>
    </row>
    <row r="86" spans="1:11" ht="15">
      <c r="A86" s="6" t="s">
        <v>21</v>
      </c>
      <c r="B86" s="6">
        <v>278</v>
      </c>
      <c r="C86" s="6">
        <v>450</v>
      </c>
      <c r="D86" s="6">
        <v>220</v>
      </c>
      <c r="E86" s="6">
        <v>369</v>
      </c>
      <c r="F86" s="6">
        <f>D86-B86</f>
        <v>-58</v>
      </c>
      <c r="G86" s="83">
        <f>D86/B86-1</f>
        <v>-0.2086330935251799</v>
      </c>
      <c r="H86" s="6">
        <f>E86-C86</f>
        <v>-81</v>
      </c>
      <c r="I86" s="83">
        <f>E86/C86-1</f>
        <v>-0.18000000000000005</v>
      </c>
      <c r="J86" s="6">
        <f t="shared" si="9"/>
        <v>2081</v>
      </c>
      <c r="K86" s="6">
        <f t="shared" si="9"/>
        <v>3434</v>
      </c>
    </row>
    <row r="87" spans="1:11" ht="15">
      <c r="A87" s="5" t="s">
        <v>22</v>
      </c>
      <c r="B87" s="5">
        <f>SUM(B85:B86)</f>
        <v>283</v>
      </c>
      <c r="C87" s="5">
        <f>SUM(C85:C86)</f>
        <v>459</v>
      </c>
      <c r="D87" s="5">
        <f>SUM(D85:D86)</f>
        <v>231</v>
      </c>
      <c r="E87" s="5">
        <f>SUM(E85:E86)</f>
        <v>383</v>
      </c>
      <c r="F87" s="5">
        <f>D87-B87</f>
        <v>-52</v>
      </c>
      <c r="G87" s="10">
        <f>D87/B87-1</f>
        <v>-0.18374558303886923</v>
      </c>
      <c r="H87" s="5">
        <f>E87-C87</f>
        <v>-76</v>
      </c>
      <c r="I87" s="10">
        <f>E87/C87-1</f>
        <v>-0.1655773420479303</v>
      </c>
      <c r="J87" s="5">
        <f t="shared" si="9"/>
        <v>2385</v>
      </c>
      <c r="K87" s="5">
        <f t="shared" si="9"/>
        <v>3937</v>
      </c>
    </row>
    <row r="88" spans="1:11" ht="15">
      <c r="A88" s="6" t="s">
        <v>23</v>
      </c>
      <c r="B88" s="6">
        <v>17</v>
      </c>
      <c r="C88" s="6">
        <v>38</v>
      </c>
      <c r="D88" s="6">
        <v>22</v>
      </c>
      <c r="E88" s="6">
        <v>29</v>
      </c>
      <c r="F88" s="6">
        <f>D88-B88</f>
        <v>5</v>
      </c>
      <c r="G88" s="83">
        <f>D88/B88-1</f>
        <v>0.2941176470588236</v>
      </c>
      <c r="H88" s="6">
        <f>E88-C88</f>
        <v>-9</v>
      </c>
      <c r="I88" s="83">
        <f>E88/C88-1</f>
        <v>-0.23684210526315785</v>
      </c>
      <c r="J88" s="6">
        <f t="shared" si="9"/>
        <v>280</v>
      </c>
      <c r="K88" s="6">
        <f t="shared" si="9"/>
        <v>477</v>
      </c>
    </row>
    <row r="89" spans="1:11" ht="15">
      <c r="A89" s="6" t="s">
        <v>24</v>
      </c>
      <c r="B89" s="6">
        <v>122</v>
      </c>
      <c r="C89" s="6">
        <v>185</v>
      </c>
      <c r="D89" s="6">
        <v>112</v>
      </c>
      <c r="E89" s="6">
        <v>168</v>
      </c>
      <c r="F89" s="6">
        <f>D89-B89</f>
        <v>-10</v>
      </c>
      <c r="G89" s="83">
        <f>D89/B89-1</f>
        <v>-0.08196721311475408</v>
      </c>
      <c r="H89" s="6">
        <f>E89-C89</f>
        <v>-17</v>
      </c>
      <c r="I89" s="83">
        <f>E89/C89-1</f>
        <v>-0.09189189189189184</v>
      </c>
      <c r="J89" s="6">
        <f t="shared" si="9"/>
        <v>1860</v>
      </c>
      <c r="K89" s="6">
        <f t="shared" si="9"/>
        <v>3168</v>
      </c>
    </row>
    <row r="91" spans="1:11" ht="15">
      <c r="A91" s="25"/>
      <c r="B91" s="81">
        <v>41376</v>
      </c>
      <c r="C91" s="25"/>
      <c r="D91" s="81" t="s">
        <v>6</v>
      </c>
      <c r="E91" s="25"/>
      <c r="F91" s="7" t="s">
        <v>19</v>
      </c>
      <c r="G91" s="7"/>
      <c r="H91" s="82"/>
      <c r="I91" s="82"/>
      <c r="J91" s="7" t="s">
        <v>20</v>
      </c>
      <c r="K91" s="7"/>
    </row>
    <row r="92" spans="1:11" ht="15">
      <c r="A92" s="25"/>
      <c r="B92" s="25"/>
      <c r="C92" s="25"/>
      <c r="D92" s="25"/>
      <c r="E92" s="25"/>
      <c r="F92" s="8" t="s">
        <v>17</v>
      </c>
      <c r="G92" s="9"/>
      <c r="H92" s="8" t="s">
        <v>18</v>
      </c>
      <c r="I92" s="9"/>
      <c r="J92" s="7"/>
      <c r="K92" s="7"/>
    </row>
    <row r="93" spans="1:11" ht="15">
      <c r="A93" s="25"/>
      <c r="B93" s="5" t="s">
        <v>17</v>
      </c>
      <c r="C93" s="5" t="s">
        <v>18</v>
      </c>
      <c r="D93" s="5" t="s">
        <v>17</v>
      </c>
      <c r="E93" s="5" t="s">
        <v>18</v>
      </c>
      <c r="F93" s="5" t="s">
        <v>0</v>
      </c>
      <c r="G93" s="5" t="s">
        <v>1</v>
      </c>
      <c r="H93" s="5" t="s">
        <v>0</v>
      </c>
      <c r="I93" s="5" t="s">
        <v>1</v>
      </c>
      <c r="J93" s="5" t="s">
        <v>17</v>
      </c>
      <c r="K93" s="5" t="s">
        <v>18</v>
      </c>
    </row>
    <row r="94" spans="1:11" ht="15">
      <c r="A94" s="6" t="s">
        <v>25</v>
      </c>
      <c r="B94" s="6">
        <v>11</v>
      </c>
      <c r="C94" s="6">
        <v>14</v>
      </c>
      <c r="D94" s="6">
        <v>1</v>
      </c>
      <c r="E94" s="6">
        <v>2</v>
      </c>
      <c r="F94" s="6">
        <f>D94-B94</f>
        <v>-10</v>
      </c>
      <c r="G94" s="83">
        <f>D94/B94-1</f>
        <v>-0.9090909090909091</v>
      </c>
      <c r="H94" s="6">
        <f>E94-C94</f>
        <v>-12</v>
      </c>
      <c r="I94" s="83">
        <f>E94/C94-1</f>
        <v>-0.8571428571428572</v>
      </c>
      <c r="J94" s="6">
        <f aca="true" t="shared" si="10" ref="J94:K98">J85+D94</f>
        <v>305</v>
      </c>
      <c r="K94" s="6">
        <f t="shared" si="10"/>
        <v>505</v>
      </c>
    </row>
    <row r="95" spans="1:11" ht="15">
      <c r="A95" s="6" t="s">
        <v>21</v>
      </c>
      <c r="B95" s="6">
        <v>351</v>
      </c>
      <c r="C95" s="6">
        <v>615</v>
      </c>
      <c r="D95" s="6">
        <v>2</v>
      </c>
      <c r="E95" s="6">
        <v>2</v>
      </c>
      <c r="F95" s="6">
        <f>D95-B95</f>
        <v>-349</v>
      </c>
      <c r="G95" s="83">
        <f>D95/B95-1</f>
        <v>-0.9943019943019943</v>
      </c>
      <c r="H95" s="6">
        <f>E95-C95</f>
        <v>-613</v>
      </c>
      <c r="I95" s="83">
        <f>E95/C95-1</f>
        <v>-0.9967479674796748</v>
      </c>
      <c r="J95" s="6">
        <f t="shared" si="10"/>
        <v>2083</v>
      </c>
      <c r="K95" s="6">
        <f t="shared" si="10"/>
        <v>3436</v>
      </c>
    </row>
    <row r="96" spans="1:11" ht="15">
      <c r="A96" s="5" t="s">
        <v>22</v>
      </c>
      <c r="B96" s="5">
        <f>SUM(B94:B95)</f>
        <v>362</v>
      </c>
      <c r="C96" s="5">
        <f>SUM(C94:C95)</f>
        <v>629</v>
      </c>
      <c r="D96" s="5">
        <f>SUM(D94:D95)</f>
        <v>3</v>
      </c>
      <c r="E96" s="5">
        <f>SUM(E94:E95)</f>
        <v>4</v>
      </c>
      <c r="F96" s="5">
        <f>D96-B96</f>
        <v>-359</v>
      </c>
      <c r="G96" s="10">
        <f>D96/B96-1</f>
        <v>-0.9917127071823204</v>
      </c>
      <c r="H96" s="5">
        <f>E96-C96</f>
        <v>-625</v>
      </c>
      <c r="I96" s="10">
        <f>E96/C96-1</f>
        <v>-0.9936406995230525</v>
      </c>
      <c r="J96" s="5">
        <f t="shared" si="10"/>
        <v>2388</v>
      </c>
      <c r="K96" s="5">
        <f t="shared" si="10"/>
        <v>3941</v>
      </c>
    </row>
    <row r="97" spans="1:11" ht="15">
      <c r="A97" s="6" t="s">
        <v>23</v>
      </c>
      <c r="B97" s="6">
        <v>23</v>
      </c>
      <c r="C97" s="6">
        <v>30</v>
      </c>
      <c r="D97" s="6">
        <v>0</v>
      </c>
      <c r="E97" s="6">
        <v>0</v>
      </c>
      <c r="F97" s="6">
        <f>D97-B97</f>
        <v>-23</v>
      </c>
      <c r="G97" s="83">
        <f>D97/B97-1</f>
        <v>-1</v>
      </c>
      <c r="H97" s="6">
        <f>E97-C97</f>
        <v>-30</v>
      </c>
      <c r="I97" s="83">
        <f>E97/C97-1</f>
        <v>-1</v>
      </c>
      <c r="J97" s="6">
        <f t="shared" si="10"/>
        <v>280</v>
      </c>
      <c r="K97" s="6">
        <f t="shared" si="10"/>
        <v>477</v>
      </c>
    </row>
    <row r="98" spans="1:11" ht="15">
      <c r="A98" s="6" t="s">
        <v>24</v>
      </c>
      <c r="B98" s="6">
        <v>112</v>
      </c>
      <c r="C98" s="6">
        <v>168</v>
      </c>
      <c r="D98" s="6">
        <v>0</v>
      </c>
      <c r="E98" s="6">
        <v>0</v>
      </c>
      <c r="F98" s="6">
        <f>D98-B98</f>
        <v>-112</v>
      </c>
      <c r="G98" s="83">
        <f>D98/B98-1</f>
        <v>-1</v>
      </c>
      <c r="H98" s="6">
        <f>E98-C98</f>
        <v>-168</v>
      </c>
      <c r="I98" s="83">
        <f>E98/C98-1</f>
        <v>-1</v>
      </c>
      <c r="J98" s="6">
        <f t="shared" si="10"/>
        <v>1860</v>
      </c>
      <c r="K98" s="6">
        <f t="shared" si="10"/>
        <v>3168</v>
      </c>
    </row>
    <row r="100" spans="1:11" ht="15">
      <c r="A100" s="25"/>
      <c r="B100" s="81" t="s">
        <v>6</v>
      </c>
      <c r="C100" s="25"/>
      <c r="D100" s="81" t="s">
        <v>7</v>
      </c>
      <c r="E100" s="25"/>
      <c r="F100" s="7" t="s">
        <v>19</v>
      </c>
      <c r="G100" s="7"/>
      <c r="H100" s="82"/>
      <c r="I100" s="82"/>
      <c r="J100" s="7" t="s">
        <v>20</v>
      </c>
      <c r="K100" s="7"/>
    </row>
    <row r="101" spans="1:11" ht="15">
      <c r="A101" s="25"/>
      <c r="B101" s="25"/>
      <c r="C101" s="25"/>
      <c r="D101" s="25"/>
      <c r="E101" s="25"/>
      <c r="F101" s="8" t="s">
        <v>17</v>
      </c>
      <c r="G101" s="9"/>
      <c r="H101" s="8" t="s">
        <v>18</v>
      </c>
      <c r="I101" s="9"/>
      <c r="J101" s="7"/>
      <c r="K101" s="7"/>
    </row>
    <row r="102" spans="1:11" ht="15">
      <c r="A102" s="25"/>
      <c r="B102" s="5" t="s">
        <v>17</v>
      </c>
      <c r="C102" s="5" t="s">
        <v>18</v>
      </c>
      <c r="D102" s="5" t="s">
        <v>17</v>
      </c>
      <c r="E102" s="5" t="s">
        <v>18</v>
      </c>
      <c r="F102" s="5" t="s">
        <v>0</v>
      </c>
      <c r="G102" s="5" t="s">
        <v>1</v>
      </c>
      <c r="H102" s="5" t="s">
        <v>0</v>
      </c>
      <c r="I102" s="5" t="s">
        <v>1</v>
      </c>
      <c r="J102" s="5" t="s">
        <v>17</v>
      </c>
      <c r="K102" s="5" t="s">
        <v>18</v>
      </c>
    </row>
    <row r="103" spans="1:11" ht="15">
      <c r="A103" s="6" t="s">
        <v>25</v>
      </c>
      <c r="B103" s="6">
        <v>1</v>
      </c>
      <c r="C103" s="6">
        <v>2</v>
      </c>
      <c r="D103" s="6">
        <v>0</v>
      </c>
      <c r="E103" s="6">
        <v>0</v>
      </c>
      <c r="F103" s="6">
        <f>D103-B103</f>
        <v>-1</v>
      </c>
      <c r="G103" s="83">
        <f>D103/B103-1</f>
        <v>-1</v>
      </c>
      <c r="H103" s="6">
        <f>E103-C103</f>
        <v>-2</v>
      </c>
      <c r="I103" s="83">
        <f>E103/C103-1</f>
        <v>-1</v>
      </c>
      <c r="J103" s="6">
        <f aca="true" t="shared" si="11" ref="J103:K107">J94+D103</f>
        <v>305</v>
      </c>
      <c r="K103" s="6">
        <f t="shared" si="11"/>
        <v>505</v>
      </c>
    </row>
    <row r="104" spans="1:11" ht="15">
      <c r="A104" s="6" t="s">
        <v>21</v>
      </c>
      <c r="B104" s="6">
        <v>5</v>
      </c>
      <c r="C104" s="6">
        <v>11</v>
      </c>
      <c r="D104" s="6">
        <v>5</v>
      </c>
      <c r="E104" s="6">
        <v>7</v>
      </c>
      <c r="F104" s="6">
        <f>D104-B104</f>
        <v>0</v>
      </c>
      <c r="G104" s="83">
        <f>D104/B104-1</f>
        <v>0</v>
      </c>
      <c r="H104" s="6">
        <f>E104-C104</f>
        <v>-4</v>
      </c>
      <c r="I104" s="83">
        <f>E104/C104-1</f>
        <v>-0.36363636363636365</v>
      </c>
      <c r="J104" s="6">
        <f t="shared" si="11"/>
        <v>2088</v>
      </c>
      <c r="K104" s="6">
        <f t="shared" si="11"/>
        <v>3443</v>
      </c>
    </row>
    <row r="105" spans="1:11" ht="15">
      <c r="A105" s="5" t="s">
        <v>22</v>
      </c>
      <c r="B105" s="5">
        <f>SUM(B103:B104)</f>
        <v>6</v>
      </c>
      <c r="C105" s="5">
        <f>SUM(C103:C104)</f>
        <v>13</v>
      </c>
      <c r="D105" s="5">
        <f>SUM(D103:D104)</f>
        <v>5</v>
      </c>
      <c r="E105" s="5">
        <f>SUM(E103:E104)</f>
        <v>7</v>
      </c>
      <c r="F105" s="5">
        <f>D105-B105</f>
        <v>-1</v>
      </c>
      <c r="G105" s="10">
        <f>D105/B105-1</f>
        <v>-0.16666666666666663</v>
      </c>
      <c r="H105" s="5">
        <f>E105-C105</f>
        <v>-6</v>
      </c>
      <c r="I105" s="10">
        <f>E105/C105-1</f>
        <v>-0.46153846153846156</v>
      </c>
      <c r="J105" s="5">
        <f t="shared" si="11"/>
        <v>2393</v>
      </c>
      <c r="K105" s="5">
        <f t="shared" si="11"/>
        <v>3948</v>
      </c>
    </row>
    <row r="106" spans="1:11" ht="15">
      <c r="A106" s="6" t="s">
        <v>23</v>
      </c>
      <c r="B106" s="6">
        <v>0</v>
      </c>
      <c r="C106" s="6">
        <v>0</v>
      </c>
      <c r="D106" s="6">
        <v>0</v>
      </c>
      <c r="E106" s="6">
        <v>0</v>
      </c>
      <c r="F106" s="6">
        <f>D106-B106</f>
        <v>0</v>
      </c>
      <c r="G106" s="83" t="e">
        <f>D106/B106-1</f>
        <v>#DIV/0!</v>
      </c>
      <c r="H106" s="6">
        <f>E106-C106</f>
        <v>0</v>
      </c>
      <c r="I106" s="83" t="e">
        <f>E106/C106-1</f>
        <v>#DIV/0!</v>
      </c>
      <c r="J106" s="6">
        <f t="shared" si="11"/>
        <v>280</v>
      </c>
      <c r="K106" s="6">
        <f t="shared" si="11"/>
        <v>477</v>
      </c>
    </row>
    <row r="107" spans="1:11" ht="15">
      <c r="A107" s="6" t="s">
        <v>24</v>
      </c>
      <c r="B107" s="6">
        <v>0</v>
      </c>
      <c r="C107" s="6">
        <v>0</v>
      </c>
      <c r="D107" s="6">
        <v>0</v>
      </c>
      <c r="E107" s="6">
        <v>0</v>
      </c>
      <c r="F107" s="6">
        <f>D107-B107</f>
        <v>0</v>
      </c>
      <c r="G107" s="83" t="e">
        <f>D107/B107-1</f>
        <v>#DIV/0!</v>
      </c>
      <c r="H107" s="6">
        <f>E107-C107</f>
        <v>0</v>
      </c>
      <c r="I107" s="83" t="e">
        <f>E107/C107-1</f>
        <v>#DIV/0!</v>
      </c>
      <c r="J107" s="6">
        <f t="shared" si="11"/>
        <v>1860</v>
      </c>
      <c r="K107" s="6">
        <f t="shared" si="11"/>
        <v>3168</v>
      </c>
    </row>
    <row r="109" spans="1:11" ht="15">
      <c r="A109" s="25"/>
      <c r="B109" s="81" t="s">
        <v>7</v>
      </c>
      <c r="C109" s="25"/>
      <c r="D109" s="81">
        <v>41379</v>
      </c>
      <c r="E109" s="25"/>
      <c r="F109" s="7" t="s">
        <v>19</v>
      </c>
      <c r="G109" s="7"/>
      <c r="H109" s="82"/>
      <c r="I109" s="82"/>
      <c r="J109" s="7" t="s">
        <v>20</v>
      </c>
      <c r="K109" s="7"/>
    </row>
    <row r="110" spans="1:11" ht="15">
      <c r="A110" s="25"/>
      <c r="B110" s="25"/>
      <c r="C110" s="25"/>
      <c r="D110" s="25"/>
      <c r="E110" s="25"/>
      <c r="F110" s="8" t="s">
        <v>17</v>
      </c>
      <c r="G110" s="9"/>
      <c r="H110" s="8" t="s">
        <v>18</v>
      </c>
      <c r="I110" s="9"/>
      <c r="J110" s="7"/>
      <c r="K110" s="7"/>
    </row>
    <row r="111" spans="1:11" ht="15">
      <c r="A111" s="25"/>
      <c r="B111" s="5" t="s">
        <v>17</v>
      </c>
      <c r="C111" s="5" t="s">
        <v>18</v>
      </c>
      <c r="D111" s="5" t="s">
        <v>17</v>
      </c>
      <c r="E111" s="5" t="s">
        <v>18</v>
      </c>
      <c r="F111" s="5" t="s">
        <v>0</v>
      </c>
      <c r="G111" s="5" t="s">
        <v>1</v>
      </c>
      <c r="H111" s="5" t="s">
        <v>0</v>
      </c>
      <c r="I111" s="5" t="s">
        <v>1</v>
      </c>
      <c r="J111" s="5" t="s">
        <v>17</v>
      </c>
      <c r="K111" s="5" t="s">
        <v>18</v>
      </c>
    </row>
    <row r="112" spans="1:11" ht="15">
      <c r="A112" s="6" t="s">
        <v>25</v>
      </c>
      <c r="B112" s="6">
        <v>0</v>
      </c>
      <c r="C112" s="6">
        <v>0</v>
      </c>
      <c r="D112" s="6">
        <v>35</v>
      </c>
      <c r="E112" s="6">
        <v>48</v>
      </c>
      <c r="F112" s="6">
        <f>D112-B112</f>
        <v>35</v>
      </c>
      <c r="G112" s="83" t="e">
        <f>D112/B112-1</f>
        <v>#DIV/0!</v>
      </c>
      <c r="H112" s="6">
        <f>E112-C112</f>
        <v>48</v>
      </c>
      <c r="I112" s="83" t="e">
        <f>E112/C112-1</f>
        <v>#DIV/0!</v>
      </c>
      <c r="J112" s="6">
        <f aca="true" t="shared" si="12" ref="J112:K116">J103+D112</f>
        <v>340</v>
      </c>
      <c r="K112" s="6">
        <f t="shared" si="12"/>
        <v>553</v>
      </c>
    </row>
    <row r="113" spans="1:11" ht="15">
      <c r="A113" s="6" t="s">
        <v>21</v>
      </c>
      <c r="B113" s="6">
        <v>8</v>
      </c>
      <c r="C113" s="6">
        <v>18</v>
      </c>
      <c r="D113" s="6">
        <v>302</v>
      </c>
      <c r="E113" s="6">
        <v>520</v>
      </c>
      <c r="F113" s="6">
        <f>D113-B113</f>
        <v>294</v>
      </c>
      <c r="G113" s="83">
        <f>D113/B113-1</f>
        <v>36.75</v>
      </c>
      <c r="H113" s="6">
        <f>E113-C113</f>
        <v>502</v>
      </c>
      <c r="I113" s="83">
        <f>E113/C113-1</f>
        <v>27.88888888888889</v>
      </c>
      <c r="J113" s="6">
        <f t="shared" si="12"/>
        <v>2390</v>
      </c>
      <c r="K113" s="6">
        <f t="shared" si="12"/>
        <v>3963</v>
      </c>
    </row>
    <row r="114" spans="1:11" ht="15">
      <c r="A114" s="5" t="s">
        <v>22</v>
      </c>
      <c r="B114" s="5">
        <f>SUM(B112:B113)</f>
        <v>8</v>
      </c>
      <c r="C114" s="5">
        <f>SUM(C112:C113)</f>
        <v>18</v>
      </c>
      <c r="D114" s="5">
        <f>SUM(D112:D113)</f>
        <v>337</v>
      </c>
      <c r="E114" s="5">
        <f>SUM(E112:E113)</f>
        <v>568</v>
      </c>
      <c r="F114" s="5">
        <f>D114-B114</f>
        <v>329</v>
      </c>
      <c r="G114" s="10">
        <f>D114/B114-1</f>
        <v>41.125</v>
      </c>
      <c r="H114" s="5">
        <f>E114-C114</f>
        <v>550</v>
      </c>
      <c r="I114" s="10">
        <f>E114/C114-1</f>
        <v>30.555555555555557</v>
      </c>
      <c r="J114" s="5">
        <f t="shared" si="12"/>
        <v>2730</v>
      </c>
      <c r="K114" s="5">
        <f t="shared" si="12"/>
        <v>4516</v>
      </c>
    </row>
    <row r="115" spans="1:11" ht="15">
      <c r="A115" s="6" t="s">
        <v>23</v>
      </c>
      <c r="B115" s="6">
        <v>0</v>
      </c>
      <c r="C115" s="6">
        <v>0</v>
      </c>
      <c r="D115" s="6">
        <v>33</v>
      </c>
      <c r="E115" s="6">
        <v>61</v>
      </c>
      <c r="F115" s="6">
        <f>D115-B115</f>
        <v>33</v>
      </c>
      <c r="G115" s="83" t="e">
        <f>D115/B115-1</f>
        <v>#DIV/0!</v>
      </c>
      <c r="H115" s="6">
        <f>E115-C115</f>
        <v>61</v>
      </c>
      <c r="I115" s="83" t="e">
        <f>E115/C115-1</f>
        <v>#DIV/0!</v>
      </c>
      <c r="J115" s="6">
        <f t="shared" si="12"/>
        <v>313</v>
      </c>
      <c r="K115" s="6">
        <f t="shared" si="12"/>
        <v>538</v>
      </c>
    </row>
    <row r="116" spans="1:11" ht="15">
      <c r="A116" s="6" t="s">
        <v>24</v>
      </c>
      <c r="B116" s="6">
        <v>0</v>
      </c>
      <c r="C116" s="6">
        <v>0</v>
      </c>
      <c r="D116" s="6">
        <v>331</v>
      </c>
      <c r="E116" s="6">
        <v>563</v>
      </c>
      <c r="F116" s="6">
        <f>D116-B116</f>
        <v>331</v>
      </c>
      <c r="G116" s="83" t="e">
        <f>D116/B116-1</f>
        <v>#DIV/0!</v>
      </c>
      <c r="H116" s="6">
        <f>E116-C116</f>
        <v>563</v>
      </c>
      <c r="I116" s="83" t="e">
        <f>E116/C116-1</f>
        <v>#DIV/0!</v>
      </c>
      <c r="J116" s="6">
        <f t="shared" si="12"/>
        <v>2191</v>
      </c>
      <c r="K116" s="6">
        <f t="shared" si="12"/>
        <v>3731</v>
      </c>
    </row>
    <row r="118" spans="1:11" ht="15">
      <c r="A118" s="25"/>
      <c r="B118" s="81">
        <v>41379</v>
      </c>
      <c r="C118" s="25"/>
      <c r="D118" s="81">
        <v>41380</v>
      </c>
      <c r="E118" s="25"/>
      <c r="F118" s="7" t="s">
        <v>19</v>
      </c>
      <c r="G118" s="7"/>
      <c r="H118" s="82"/>
      <c r="I118" s="82"/>
      <c r="J118" s="7" t="s">
        <v>20</v>
      </c>
      <c r="K118" s="7"/>
    </row>
    <row r="119" spans="1:11" ht="15">
      <c r="A119" s="25"/>
      <c r="B119" s="25"/>
      <c r="C119" s="25"/>
      <c r="D119" s="25"/>
      <c r="E119" s="25"/>
      <c r="F119" s="8" t="s">
        <v>17</v>
      </c>
      <c r="G119" s="9"/>
      <c r="H119" s="8" t="s">
        <v>18</v>
      </c>
      <c r="I119" s="9"/>
      <c r="J119" s="7"/>
      <c r="K119" s="7"/>
    </row>
    <row r="120" spans="1:11" ht="15">
      <c r="A120" s="25"/>
      <c r="B120" s="5" t="s">
        <v>17</v>
      </c>
      <c r="C120" s="5" t="s">
        <v>18</v>
      </c>
      <c r="D120" s="5" t="s">
        <v>17</v>
      </c>
      <c r="E120" s="5" t="s">
        <v>18</v>
      </c>
      <c r="F120" s="5" t="s">
        <v>0</v>
      </c>
      <c r="G120" s="5" t="s">
        <v>1</v>
      </c>
      <c r="H120" s="5" t="s">
        <v>0</v>
      </c>
      <c r="I120" s="5" t="s">
        <v>1</v>
      </c>
      <c r="J120" s="5" t="s">
        <v>17</v>
      </c>
      <c r="K120" s="5" t="s">
        <v>18</v>
      </c>
    </row>
    <row r="121" spans="1:11" ht="15">
      <c r="A121" s="6" t="s">
        <v>25</v>
      </c>
      <c r="B121" s="6">
        <v>36</v>
      </c>
      <c r="C121" s="6">
        <v>49</v>
      </c>
      <c r="D121" s="6">
        <v>17</v>
      </c>
      <c r="E121" s="6">
        <v>36</v>
      </c>
      <c r="F121" s="6">
        <f>D121-B121</f>
        <v>-19</v>
      </c>
      <c r="G121" s="83">
        <f>D121/B121-1</f>
        <v>-0.5277777777777778</v>
      </c>
      <c r="H121" s="6">
        <f>E121-C121</f>
        <v>-13</v>
      </c>
      <c r="I121" s="83">
        <f>E121/C121-1</f>
        <v>-0.26530612244897955</v>
      </c>
      <c r="J121" s="6">
        <f aca="true" t="shared" si="13" ref="J121:K125">J112+D121</f>
        <v>357</v>
      </c>
      <c r="K121" s="6">
        <f t="shared" si="13"/>
        <v>589</v>
      </c>
    </row>
    <row r="122" spans="1:11" ht="15">
      <c r="A122" s="6" t="s">
        <v>21</v>
      </c>
      <c r="B122" s="6">
        <v>359</v>
      </c>
      <c r="C122" s="6">
        <v>692</v>
      </c>
      <c r="D122" s="6">
        <v>273</v>
      </c>
      <c r="E122" s="6">
        <v>429</v>
      </c>
      <c r="F122" s="6">
        <f>D122-B122</f>
        <v>-86</v>
      </c>
      <c r="G122" s="83">
        <f>D122/B122-1</f>
        <v>-0.23955431754874656</v>
      </c>
      <c r="H122" s="6">
        <f>E122-C122</f>
        <v>-263</v>
      </c>
      <c r="I122" s="83">
        <f>E122/C122-1</f>
        <v>-0.38005780346820806</v>
      </c>
      <c r="J122" s="6">
        <f t="shared" si="13"/>
        <v>2663</v>
      </c>
      <c r="K122" s="6">
        <f t="shared" si="13"/>
        <v>4392</v>
      </c>
    </row>
    <row r="123" spans="1:11" ht="15">
      <c r="A123" s="5" t="s">
        <v>22</v>
      </c>
      <c r="B123" s="5">
        <f>SUM(B121:B122)</f>
        <v>395</v>
      </c>
      <c r="C123" s="5">
        <f>SUM(C121:C122)</f>
        <v>741</v>
      </c>
      <c r="D123" s="5">
        <f>SUM(D121:D122)</f>
        <v>290</v>
      </c>
      <c r="E123" s="5">
        <f>SUM(E121:E122)</f>
        <v>465</v>
      </c>
      <c r="F123" s="5">
        <f>D123-B123</f>
        <v>-105</v>
      </c>
      <c r="G123" s="10">
        <f>D123/B123-1</f>
        <v>-0.26582278481012656</v>
      </c>
      <c r="H123" s="5">
        <f>E123-C123</f>
        <v>-276</v>
      </c>
      <c r="I123" s="10">
        <f>E123/C123-1</f>
        <v>-0.3724696356275303</v>
      </c>
      <c r="J123" s="5">
        <f t="shared" si="13"/>
        <v>3020</v>
      </c>
      <c r="K123" s="5">
        <f t="shared" si="13"/>
        <v>4981</v>
      </c>
    </row>
    <row r="124" spans="1:11" ht="15">
      <c r="A124" s="6" t="s">
        <v>23</v>
      </c>
      <c r="B124" s="6">
        <v>33</v>
      </c>
      <c r="C124" s="6">
        <v>61</v>
      </c>
      <c r="D124" s="6">
        <v>54</v>
      </c>
      <c r="E124" s="6">
        <v>117</v>
      </c>
      <c r="F124" s="6">
        <f>D124-B124</f>
        <v>21</v>
      </c>
      <c r="G124" s="83">
        <f>D124/B124-1</f>
        <v>0.6363636363636365</v>
      </c>
      <c r="H124" s="6">
        <f>E124-C124</f>
        <v>56</v>
      </c>
      <c r="I124" s="83">
        <f>E124/C124-1</f>
        <v>0.9180327868852458</v>
      </c>
      <c r="J124" s="6">
        <f t="shared" si="13"/>
        <v>367</v>
      </c>
      <c r="K124" s="6">
        <f t="shared" si="13"/>
        <v>655</v>
      </c>
    </row>
    <row r="125" spans="1:11" ht="15">
      <c r="A125" s="6" t="s">
        <v>24</v>
      </c>
      <c r="B125" s="6">
        <v>331</v>
      </c>
      <c r="C125" s="6">
        <v>563</v>
      </c>
      <c r="D125" s="6">
        <v>259</v>
      </c>
      <c r="E125" s="6">
        <v>406</v>
      </c>
      <c r="F125" s="6">
        <f>D125-B125</f>
        <v>-72</v>
      </c>
      <c r="G125" s="83">
        <f>D125/B125-1</f>
        <v>-0.21752265861027187</v>
      </c>
      <c r="H125" s="6">
        <f>E125-C125</f>
        <v>-157</v>
      </c>
      <c r="I125" s="83">
        <f>E125/C125-1</f>
        <v>-0.27886323268206037</v>
      </c>
      <c r="J125" s="6">
        <f t="shared" si="13"/>
        <v>2450</v>
      </c>
      <c r="K125" s="6">
        <f t="shared" si="13"/>
        <v>4137</v>
      </c>
    </row>
    <row r="127" spans="1:11" ht="15">
      <c r="A127" s="25"/>
      <c r="B127" s="81">
        <v>41380</v>
      </c>
      <c r="C127" s="25"/>
      <c r="D127" s="81">
        <v>41381</v>
      </c>
      <c r="E127" s="25"/>
      <c r="F127" s="7" t="s">
        <v>19</v>
      </c>
      <c r="G127" s="7"/>
      <c r="H127" s="82"/>
      <c r="I127" s="82"/>
      <c r="J127" s="7" t="s">
        <v>20</v>
      </c>
      <c r="K127" s="7"/>
    </row>
    <row r="128" spans="1:11" ht="15">
      <c r="A128" s="25"/>
      <c r="B128" s="25"/>
      <c r="C128" s="25"/>
      <c r="D128" s="25"/>
      <c r="E128" s="25"/>
      <c r="F128" s="8" t="s">
        <v>17</v>
      </c>
      <c r="G128" s="9"/>
      <c r="H128" s="8" t="s">
        <v>18</v>
      </c>
      <c r="I128" s="9"/>
      <c r="J128" s="7"/>
      <c r="K128" s="7"/>
    </row>
    <row r="129" spans="1:11" ht="15">
      <c r="A129" s="25"/>
      <c r="B129" s="5" t="s">
        <v>17</v>
      </c>
      <c r="C129" s="5" t="s">
        <v>18</v>
      </c>
      <c r="D129" s="5" t="s">
        <v>17</v>
      </c>
      <c r="E129" s="5" t="s">
        <v>18</v>
      </c>
      <c r="F129" s="5" t="s">
        <v>0</v>
      </c>
      <c r="G129" s="5" t="s">
        <v>1</v>
      </c>
      <c r="H129" s="5" t="s">
        <v>0</v>
      </c>
      <c r="I129" s="5" t="s">
        <v>1</v>
      </c>
      <c r="J129" s="5" t="s">
        <v>17</v>
      </c>
      <c r="K129" s="5" t="s">
        <v>18</v>
      </c>
    </row>
    <row r="130" spans="1:11" ht="15">
      <c r="A130" s="6" t="s">
        <v>25</v>
      </c>
      <c r="B130" s="6">
        <v>18</v>
      </c>
      <c r="C130" s="6">
        <v>37</v>
      </c>
      <c r="D130" s="6">
        <v>14</v>
      </c>
      <c r="E130" s="6">
        <v>31</v>
      </c>
      <c r="F130" s="6">
        <f>D130-B130</f>
        <v>-4</v>
      </c>
      <c r="G130" s="83">
        <f>D130/B130-1</f>
        <v>-0.2222222222222222</v>
      </c>
      <c r="H130" s="6">
        <f>E130-C130</f>
        <v>-6</v>
      </c>
      <c r="I130" s="83">
        <f>E130/C130-1</f>
        <v>-0.16216216216216217</v>
      </c>
      <c r="J130" s="6">
        <f aca="true" t="shared" si="14" ref="J130:K134">J121+D130</f>
        <v>371</v>
      </c>
      <c r="K130" s="6">
        <f t="shared" si="14"/>
        <v>620</v>
      </c>
    </row>
    <row r="131" spans="1:11" ht="15">
      <c r="A131" s="6" t="s">
        <v>21</v>
      </c>
      <c r="B131" s="6">
        <v>332</v>
      </c>
      <c r="C131" s="6">
        <v>552</v>
      </c>
      <c r="D131" s="6">
        <v>206</v>
      </c>
      <c r="E131" s="6">
        <v>349</v>
      </c>
      <c r="F131" s="6">
        <f>D131-B131</f>
        <v>-126</v>
      </c>
      <c r="G131" s="83">
        <f>D131/B131-1</f>
        <v>-0.37951807228915657</v>
      </c>
      <c r="H131" s="6">
        <f>E131-C131</f>
        <v>-203</v>
      </c>
      <c r="I131" s="83">
        <f>E131/C131-1</f>
        <v>-0.36775362318840576</v>
      </c>
      <c r="J131" s="6">
        <f t="shared" si="14"/>
        <v>2869</v>
      </c>
      <c r="K131" s="6">
        <f t="shared" si="14"/>
        <v>4741</v>
      </c>
    </row>
    <row r="132" spans="1:11" ht="15">
      <c r="A132" s="5" t="s">
        <v>22</v>
      </c>
      <c r="B132" s="5">
        <f>SUM(B130:B131)</f>
        <v>350</v>
      </c>
      <c r="C132" s="5">
        <f>SUM(C130:C131)</f>
        <v>589</v>
      </c>
      <c r="D132" s="5">
        <f>SUM(D130:D131)</f>
        <v>220</v>
      </c>
      <c r="E132" s="5">
        <f>SUM(E130:E131)</f>
        <v>380</v>
      </c>
      <c r="F132" s="5">
        <f>D132-B132</f>
        <v>-130</v>
      </c>
      <c r="G132" s="10">
        <f>D132/B132-1</f>
        <v>-0.37142857142857144</v>
      </c>
      <c r="H132" s="5">
        <f>E132-C132</f>
        <v>-209</v>
      </c>
      <c r="I132" s="10">
        <f>E132/C132-1</f>
        <v>-0.3548387096774194</v>
      </c>
      <c r="J132" s="5">
        <f t="shared" si="14"/>
        <v>3240</v>
      </c>
      <c r="K132" s="5">
        <f t="shared" si="14"/>
        <v>5361</v>
      </c>
    </row>
    <row r="133" spans="1:11" ht="15">
      <c r="A133" s="6" t="s">
        <v>23</v>
      </c>
      <c r="B133" s="6">
        <v>54</v>
      </c>
      <c r="C133" s="6">
        <v>117</v>
      </c>
      <c r="D133" s="6">
        <v>35</v>
      </c>
      <c r="E133" s="6">
        <v>63</v>
      </c>
      <c r="F133" s="6">
        <f>D133-B133</f>
        <v>-19</v>
      </c>
      <c r="G133" s="83">
        <f>D133/B133-1</f>
        <v>-0.35185185185185186</v>
      </c>
      <c r="H133" s="6">
        <f>E133-C133</f>
        <v>-54</v>
      </c>
      <c r="I133" s="83">
        <f>E133/C133-1</f>
        <v>-0.46153846153846156</v>
      </c>
      <c r="J133" s="6">
        <f t="shared" si="14"/>
        <v>402</v>
      </c>
      <c r="K133" s="6">
        <f t="shared" si="14"/>
        <v>718</v>
      </c>
    </row>
    <row r="134" spans="1:11" ht="15">
      <c r="A134" s="6" t="s">
        <v>24</v>
      </c>
      <c r="B134" s="6">
        <v>262</v>
      </c>
      <c r="C134" s="6">
        <v>415</v>
      </c>
      <c r="D134" s="6">
        <v>276</v>
      </c>
      <c r="E134" s="6">
        <v>429</v>
      </c>
      <c r="F134" s="6">
        <f>D134-B134</f>
        <v>14</v>
      </c>
      <c r="G134" s="83">
        <f>D134/B134-1</f>
        <v>0.05343511450381677</v>
      </c>
      <c r="H134" s="6">
        <f>E134-C134</f>
        <v>14</v>
      </c>
      <c r="I134" s="83">
        <f>E134/C134-1</f>
        <v>0.033734939759036076</v>
      </c>
      <c r="J134" s="6">
        <f t="shared" si="14"/>
        <v>2726</v>
      </c>
      <c r="K134" s="6">
        <f t="shared" si="14"/>
        <v>4566</v>
      </c>
    </row>
    <row r="136" spans="1:11" ht="15">
      <c r="A136" s="25"/>
      <c r="B136" s="81">
        <v>41381</v>
      </c>
      <c r="C136" s="25"/>
      <c r="D136" s="81">
        <v>41382</v>
      </c>
      <c r="E136" s="25"/>
      <c r="F136" s="7" t="s">
        <v>19</v>
      </c>
      <c r="G136" s="7"/>
      <c r="H136" s="82"/>
      <c r="I136" s="82"/>
      <c r="J136" s="7" t="s">
        <v>20</v>
      </c>
      <c r="K136" s="7"/>
    </row>
    <row r="137" spans="1:11" ht="15">
      <c r="A137" s="25"/>
      <c r="B137" s="25"/>
      <c r="C137" s="25"/>
      <c r="D137" s="25"/>
      <c r="E137" s="25"/>
      <c r="F137" s="8" t="s">
        <v>17</v>
      </c>
      <c r="G137" s="9"/>
      <c r="H137" s="8" t="s">
        <v>18</v>
      </c>
      <c r="I137" s="9"/>
      <c r="J137" s="7"/>
      <c r="K137" s="7"/>
    </row>
    <row r="138" spans="1:11" ht="15">
      <c r="A138" s="25"/>
      <c r="B138" s="5" t="s">
        <v>17</v>
      </c>
      <c r="C138" s="5" t="s">
        <v>18</v>
      </c>
      <c r="D138" s="5" t="s">
        <v>17</v>
      </c>
      <c r="E138" s="5" t="s">
        <v>18</v>
      </c>
      <c r="F138" s="5" t="s">
        <v>0</v>
      </c>
      <c r="G138" s="5" t="s">
        <v>1</v>
      </c>
      <c r="H138" s="5" t="s">
        <v>0</v>
      </c>
      <c r="I138" s="5" t="s">
        <v>1</v>
      </c>
      <c r="J138" s="5" t="s">
        <v>17</v>
      </c>
      <c r="K138" s="5" t="s">
        <v>18</v>
      </c>
    </row>
    <row r="139" spans="1:11" ht="15">
      <c r="A139" s="6" t="s">
        <v>25</v>
      </c>
      <c r="B139" s="6">
        <v>14</v>
      </c>
      <c r="C139" s="6">
        <v>31</v>
      </c>
      <c r="D139" s="6">
        <v>1</v>
      </c>
      <c r="E139" s="6">
        <v>1</v>
      </c>
      <c r="F139" s="6">
        <f>D139-B139</f>
        <v>-13</v>
      </c>
      <c r="G139" s="83">
        <f>D139/B139-1</f>
        <v>-0.9285714285714286</v>
      </c>
      <c r="H139" s="6">
        <f>E139-C139</f>
        <v>-30</v>
      </c>
      <c r="I139" s="83">
        <f>E139/C139-1</f>
        <v>-0.967741935483871</v>
      </c>
      <c r="J139" s="6">
        <f aca="true" t="shared" si="15" ref="J139:K143">J130+D139</f>
        <v>372</v>
      </c>
      <c r="K139" s="6">
        <f t="shared" si="15"/>
        <v>621</v>
      </c>
    </row>
    <row r="140" spans="1:11" ht="15">
      <c r="A140" s="6" t="s">
        <v>21</v>
      </c>
      <c r="B140" s="6">
        <v>282</v>
      </c>
      <c r="C140" s="6">
        <v>467</v>
      </c>
      <c r="D140" s="6">
        <v>154</v>
      </c>
      <c r="E140" s="6">
        <v>259</v>
      </c>
      <c r="F140" s="6">
        <f>D140-B140</f>
        <v>-128</v>
      </c>
      <c r="G140" s="83">
        <f>D140/B140-1</f>
        <v>-0.45390070921985815</v>
      </c>
      <c r="H140" s="6">
        <f>E140-C140</f>
        <v>-208</v>
      </c>
      <c r="I140" s="83">
        <f>E140/C140-1</f>
        <v>-0.4453961456102784</v>
      </c>
      <c r="J140" s="6">
        <f t="shared" si="15"/>
        <v>3023</v>
      </c>
      <c r="K140" s="6">
        <f t="shared" si="15"/>
        <v>5000</v>
      </c>
    </row>
    <row r="141" spans="1:11" ht="15">
      <c r="A141" s="5" t="s">
        <v>22</v>
      </c>
      <c r="B141" s="5">
        <f>SUM(B139:B140)</f>
        <v>296</v>
      </c>
      <c r="C141" s="5">
        <f>SUM(C139:C140)</f>
        <v>498</v>
      </c>
      <c r="D141" s="5">
        <f>SUM(D139:D140)</f>
        <v>155</v>
      </c>
      <c r="E141" s="5">
        <f>SUM(E139:E140)</f>
        <v>260</v>
      </c>
      <c r="F141" s="5">
        <f>D141-B141</f>
        <v>-141</v>
      </c>
      <c r="G141" s="10">
        <f>D141/B141-1</f>
        <v>-0.4763513513513513</v>
      </c>
      <c r="H141" s="5">
        <f>E141-C141</f>
        <v>-238</v>
      </c>
      <c r="I141" s="10">
        <f>E141/C141-1</f>
        <v>-0.47791164658634533</v>
      </c>
      <c r="J141" s="5">
        <f t="shared" si="15"/>
        <v>3395</v>
      </c>
      <c r="K141" s="5">
        <f t="shared" si="15"/>
        <v>5621</v>
      </c>
    </row>
    <row r="142" spans="1:11" ht="15">
      <c r="A142" s="6" t="s">
        <v>23</v>
      </c>
      <c r="B142" s="6">
        <v>35</v>
      </c>
      <c r="C142" s="6">
        <v>63</v>
      </c>
      <c r="D142" s="6">
        <v>15</v>
      </c>
      <c r="E142" s="6">
        <v>34</v>
      </c>
      <c r="F142" s="6">
        <f>D142-B142</f>
        <v>-20</v>
      </c>
      <c r="G142" s="83">
        <f>D142/B142-1</f>
        <v>-0.5714285714285714</v>
      </c>
      <c r="H142" s="6">
        <f>E142-C142</f>
        <v>-29</v>
      </c>
      <c r="I142" s="83">
        <f>E142/C142-1</f>
        <v>-0.46031746031746035</v>
      </c>
      <c r="J142" s="6">
        <f t="shared" si="15"/>
        <v>417</v>
      </c>
      <c r="K142" s="6">
        <f t="shared" si="15"/>
        <v>752</v>
      </c>
    </row>
    <row r="143" spans="1:11" ht="15">
      <c r="A143" s="6" t="s">
        <v>24</v>
      </c>
      <c r="B143" s="6">
        <v>276</v>
      </c>
      <c r="C143" s="6">
        <v>429</v>
      </c>
      <c r="D143" s="6">
        <v>106</v>
      </c>
      <c r="E143" s="6">
        <v>181</v>
      </c>
      <c r="F143" s="6">
        <f>D143-B143</f>
        <v>-170</v>
      </c>
      <c r="G143" s="83">
        <f>D143/B143-1</f>
        <v>-0.6159420289855073</v>
      </c>
      <c r="H143" s="6">
        <f>E143-C143</f>
        <v>-248</v>
      </c>
      <c r="I143" s="83">
        <f>E143/C143-1</f>
        <v>-0.578088578088578</v>
      </c>
      <c r="J143" s="6">
        <f t="shared" si="15"/>
        <v>2832</v>
      </c>
      <c r="K143" s="6">
        <f t="shared" si="15"/>
        <v>4747</v>
      </c>
    </row>
    <row r="145" spans="1:11" ht="15">
      <c r="A145" s="25"/>
      <c r="B145" s="81">
        <v>41382</v>
      </c>
      <c r="C145" s="25"/>
      <c r="D145" s="81">
        <v>41383</v>
      </c>
      <c r="E145" s="25"/>
      <c r="F145" s="7" t="s">
        <v>19</v>
      </c>
      <c r="G145" s="7"/>
      <c r="H145" s="82"/>
      <c r="I145" s="82"/>
      <c r="J145" s="7" t="s">
        <v>20</v>
      </c>
      <c r="K145" s="7"/>
    </row>
    <row r="146" spans="1:11" ht="15">
      <c r="A146" s="25"/>
      <c r="B146" s="25"/>
      <c r="C146" s="25"/>
      <c r="D146" s="25"/>
      <c r="E146" s="25"/>
      <c r="F146" s="8" t="s">
        <v>17</v>
      </c>
      <c r="G146" s="9"/>
      <c r="H146" s="8" t="s">
        <v>18</v>
      </c>
      <c r="I146" s="9"/>
      <c r="J146" s="7"/>
      <c r="K146" s="7"/>
    </row>
    <row r="147" spans="1:11" ht="15">
      <c r="A147" s="25"/>
      <c r="B147" s="5" t="s">
        <v>17</v>
      </c>
      <c r="C147" s="5" t="s">
        <v>18</v>
      </c>
      <c r="D147" s="5" t="s">
        <v>17</v>
      </c>
      <c r="E147" s="5" t="s">
        <v>18</v>
      </c>
      <c r="F147" s="5" t="s">
        <v>0</v>
      </c>
      <c r="G147" s="5" t="s">
        <v>1</v>
      </c>
      <c r="H147" s="5" t="s">
        <v>0</v>
      </c>
      <c r="I147" s="5" t="s">
        <v>1</v>
      </c>
      <c r="J147" s="5" t="s">
        <v>17</v>
      </c>
      <c r="K147" s="5" t="s">
        <v>18</v>
      </c>
    </row>
    <row r="148" spans="1:11" ht="15">
      <c r="A148" s="6" t="s">
        <v>25</v>
      </c>
      <c r="B148" s="6">
        <v>1</v>
      </c>
      <c r="C148" s="6">
        <v>1</v>
      </c>
      <c r="D148" s="6">
        <v>10</v>
      </c>
      <c r="E148" s="6">
        <v>13</v>
      </c>
      <c r="F148" s="6">
        <f>D148-B148</f>
        <v>9</v>
      </c>
      <c r="G148" s="83">
        <f>D148/B148-1</f>
        <v>9</v>
      </c>
      <c r="H148" s="6">
        <f>E148-C148</f>
        <v>12</v>
      </c>
      <c r="I148" s="83">
        <f>E148/C148-1</f>
        <v>12</v>
      </c>
      <c r="J148" s="6">
        <f aca="true" t="shared" si="16" ref="J148:K152">J139+D148</f>
        <v>382</v>
      </c>
      <c r="K148" s="6">
        <f t="shared" si="16"/>
        <v>634</v>
      </c>
    </row>
    <row r="149" spans="1:11" ht="15">
      <c r="A149" s="6" t="s">
        <v>21</v>
      </c>
      <c r="B149" s="6">
        <v>253</v>
      </c>
      <c r="C149" s="6">
        <v>447</v>
      </c>
      <c r="D149" s="6">
        <v>237</v>
      </c>
      <c r="E149" s="6">
        <v>399</v>
      </c>
      <c r="F149" s="6">
        <f>D149-B149</f>
        <v>-16</v>
      </c>
      <c r="G149" s="83">
        <f>D149/B149-1</f>
        <v>-0.06324110671936756</v>
      </c>
      <c r="H149" s="6">
        <f>E149-C149</f>
        <v>-48</v>
      </c>
      <c r="I149" s="83">
        <f>E149/C149-1</f>
        <v>-0.10738255033557043</v>
      </c>
      <c r="J149" s="6">
        <f t="shared" si="16"/>
        <v>3260</v>
      </c>
      <c r="K149" s="6">
        <f t="shared" si="16"/>
        <v>5399</v>
      </c>
    </row>
    <row r="150" spans="1:11" ht="15">
      <c r="A150" s="5" t="s">
        <v>22</v>
      </c>
      <c r="B150" s="5">
        <f>SUM(B148:B149)</f>
        <v>254</v>
      </c>
      <c r="C150" s="5">
        <f>SUM(C148:C149)</f>
        <v>448</v>
      </c>
      <c r="D150" s="5">
        <f>SUM(D148:D149)</f>
        <v>247</v>
      </c>
      <c r="E150" s="5">
        <f>SUM(E148:E149)</f>
        <v>412</v>
      </c>
      <c r="F150" s="5">
        <f>D150-B150</f>
        <v>-7</v>
      </c>
      <c r="G150" s="10">
        <f>D150/B150-1</f>
        <v>-0.027559055118110187</v>
      </c>
      <c r="H150" s="5">
        <f>E150-C150</f>
        <v>-36</v>
      </c>
      <c r="I150" s="10">
        <f>E150/C150-1</f>
        <v>-0.0803571428571429</v>
      </c>
      <c r="J150" s="5">
        <f t="shared" si="16"/>
        <v>3642</v>
      </c>
      <c r="K150" s="5">
        <f t="shared" si="16"/>
        <v>6033</v>
      </c>
    </row>
    <row r="151" spans="1:11" ht="15">
      <c r="A151" s="6" t="s">
        <v>23</v>
      </c>
      <c r="B151" s="6">
        <v>16</v>
      </c>
      <c r="C151" s="6">
        <v>35</v>
      </c>
      <c r="D151" s="6">
        <v>4</v>
      </c>
      <c r="E151" s="6">
        <v>6</v>
      </c>
      <c r="F151" s="6">
        <f>D151-B151</f>
        <v>-12</v>
      </c>
      <c r="G151" s="83">
        <f>D151/B151-1</f>
        <v>-0.75</v>
      </c>
      <c r="H151" s="6">
        <f>E151-C151</f>
        <v>-29</v>
      </c>
      <c r="I151" s="83">
        <f>E151/C151-1</f>
        <v>-0.8285714285714285</v>
      </c>
      <c r="J151" s="6">
        <f t="shared" si="16"/>
        <v>421</v>
      </c>
      <c r="K151" s="6">
        <f t="shared" si="16"/>
        <v>758</v>
      </c>
    </row>
    <row r="152" spans="1:11" ht="15">
      <c r="A152" s="6" t="s">
        <v>24</v>
      </c>
      <c r="B152" s="6">
        <v>106</v>
      </c>
      <c r="C152" s="6">
        <v>181</v>
      </c>
      <c r="D152" s="6">
        <v>96</v>
      </c>
      <c r="E152" s="6">
        <v>135</v>
      </c>
      <c r="F152" s="6">
        <f>D152-B152</f>
        <v>-10</v>
      </c>
      <c r="G152" s="83">
        <f>D152/B152-1</f>
        <v>-0.09433962264150941</v>
      </c>
      <c r="H152" s="6">
        <f>E152-C152</f>
        <v>-46</v>
      </c>
      <c r="I152" s="83">
        <f>E152/C152-1</f>
        <v>-0.2541436464088398</v>
      </c>
      <c r="J152" s="6">
        <f t="shared" si="16"/>
        <v>2928</v>
      </c>
      <c r="K152" s="6">
        <f t="shared" si="16"/>
        <v>4882</v>
      </c>
    </row>
    <row r="154" spans="1:11" ht="15">
      <c r="A154" s="25"/>
      <c r="B154" s="81">
        <v>41383</v>
      </c>
      <c r="C154" s="25"/>
      <c r="D154" s="81" t="s">
        <v>8</v>
      </c>
      <c r="E154" s="25"/>
      <c r="F154" s="7" t="s">
        <v>19</v>
      </c>
      <c r="G154" s="7"/>
      <c r="H154" s="82"/>
      <c r="I154" s="82"/>
      <c r="J154" s="7" t="s">
        <v>20</v>
      </c>
      <c r="K154" s="7"/>
    </row>
    <row r="155" spans="1:11" ht="15">
      <c r="A155" s="25"/>
      <c r="B155" s="25"/>
      <c r="C155" s="25"/>
      <c r="D155" s="25"/>
      <c r="E155" s="25"/>
      <c r="F155" s="8" t="s">
        <v>17</v>
      </c>
      <c r="G155" s="9"/>
      <c r="H155" s="8" t="s">
        <v>18</v>
      </c>
      <c r="I155" s="9"/>
      <c r="J155" s="7"/>
      <c r="K155" s="7"/>
    </row>
    <row r="156" spans="1:11" ht="15">
      <c r="A156" s="25"/>
      <c r="B156" s="5" t="s">
        <v>17</v>
      </c>
      <c r="C156" s="5" t="s">
        <v>18</v>
      </c>
      <c r="D156" s="5" t="s">
        <v>17</v>
      </c>
      <c r="E156" s="5" t="s">
        <v>18</v>
      </c>
      <c r="F156" s="5" t="s">
        <v>0</v>
      </c>
      <c r="G156" s="5" t="s">
        <v>1</v>
      </c>
      <c r="H156" s="5" t="s">
        <v>0</v>
      </c>
      <c r="I156" s="5" t="s">
        <v>1</v>
      </c>
      <c r="J156" s="5" t="s">
        <v>17</v>
      </c>
      <c r="K156" s="5" t="s">
        <v>18</v>
      </c>
    </row>
    <row r="157" spans="1:11" ht="15">
      <c r="A157" s="6" t="s">
        <v>25</v>
      </c>
      <c r="B157" s="6">
        <v>10</v>
      </c>
      <c r="C157" s="6">
        <v>13</v>
      </c>
      <c r="D157" s="6">
        <v>0</v>
      </c>
      <c r="E157" s="6">
        <v>0</v>
      </c>
      <c r="F157" s="6">
        <f>D157-B157</f>
        <v>-10</v>
      </c>
      <c r="G157" s="83">
        <f>D157/B157-1</f>
        <v>-1</v>
      </c>
      <c r="H157" s="6">
        <f>E157-C157</f>
        <v>-13</v>
      </c>
      <c r="I157" s="83">
        <f>E157/C157-1</f>
        <v>-1</v>
      </c>
      <c r="J157" s="6">
        <f aca="true" t="shared" si="17" ref="J157:K161">J148+D157</f>
        <v>382</v>
      </c>
      <c r="K157" s="6">
        <f t="shared" si="17"/>
        <v>634</v>
      </c>
    </row>
    <row r="158" spans="1:11" ht="15">
      <c r="A158" s="6" t="s">
        <v>21</v>
      </c>
      <c r="B158" s="6">
        <v>434</v>
      </c>
      <c r="C158" s="6">
        <v>763</v>
      </c>
      <c r="D158" s="6">
        <v>8</v>
      </c>
      <c r="E158" s="6">
        <v>20</v>
      </c>
      <c r="F158" s="6">
        <f>D158-B158</f>
        <v>-426</v>
      </c>
      <c r="G158" s="83">
        <f>D158/B158-1</f>
        <v>-0.9815668202764977</v>
      </c>
      <c r="H158" s="6">
        <f>E158-C158</f>
        <v>-743</v>
      </c>
      <c r="I158" s="83">
        <f>E158/C158-1</f>
        <v>-0.9737876802096985</v>
      </c>
      <c r="J158" s="6">
        <f t="shared" si="17"/>
        <v>3268</v>
      </c>
      <c r="K158" s="6">
        <f t="shared" si="17"/>
        <v>5419</v>
      </c>
    </row>
    <row r="159" spans="1:11" ht="15">
      <c r="A159" s="5" t="s">
        <v>22</v>
      </c>
      <c r="B159" s="5">
        <f>SUM(B157:B158)</f>
        <v>444</v>
      </c>
      <c r="C159" s="5">
        <f>SUM(C157:C158)</f>
        <v>776</v>
      </c>
      <c r="D159" s="5">
        <f>SUM(D157:D158)</f>
        <v>8</v>
      </c>
      <c r="E159" s="5">
        <f>SUM(E157:E158)</f>
        <v>20</v>
      </c>
      <c r="F159" s="5">
        <f>D159-B159</f>
        <v>-436</v>
      </c>
      <c r="G159" s="10">
        <f>D159/B159-1</f>
        <v>-0.9819819819819819</v>
      </c>
      <c r="H159" s="5">
        <f>E159-C159</f>
        <v>-756</v>
      </c>
      <c r="I159" s="10">
        <f>E159/C159-1</f>
        <v>-0.9742268041237113</v>
      </c>
      <c r="J159" s="5">
        <f t="shared" si="17"/>
        <v>3650</v>
      </c>
      <c r="K159" s="5">
        <f t="shared" si="17"/>
        <v>6053</v>
      </c>
    </row>
    <row r="160" spans="1:11" ht="15">
      <c r="A160" s="6" t="s">
        <v>23</v>
      </c>
      <c r="B160" s="6">
        <v>4</v>
      </c>
      <c r="C160" s="6">
        <v>6</v>
      </c>
      <c r="D160" s="6">
        <v>0</v>
      </c>
      <c r="E160" s="6">
        <v>0</v>
      </c>
      <c r="F160" s="6">
        <f>D160-B160</f>
        <v>-4</v>
      </c>
      <c r="G160" s="83">
        <f>D160/B160-1</f>
        <v>-1</v>
      </c>
      <c r="H160" s="6">
        <f>E160-C160</f>
        <v>-6</v>
      </c>
      <c r="I160" s="83">
        <f>E160/C160-1</f>
        <v>-1</v>
      </c>
      <c r="J160" s="6">
        <f t="shared" si="17"/>
        <v>421</v>
      </c>
      <c r="K160" s="6">
        <f t="shared" si="17"/>
        <v>758</v>
      </c>
    </row>
    <row r="161" spans="1:11" ht="15">
      <c r="A161" s="6" t="s">
        <v>24</v>
      </c>
      <c r="B161" s="6">
        <v>97</v>
      </c>
      <c r="C161" s="6">
        <v>136</v>
      </c>
      <c r="D161" s="6">
        <v>0</v>
      </c>
      <c r="E161" s="6">
        <v>0</v>
      </c>
      <c r="F161" s="6">
        <f>D161-B161</f>
        <v>-97</v>
      </c>
      <c r="G161" s="83">
        <f>D161/B161-1</f>
        <v>-1</v>
      </c>
      <c r="H161" s="6">
        <f>E161-C161</f>
        <v>-136</v>
      </c>
      <c r="I161" s="83">
        <f>E161/C161-1</f>
        <v>-1</v>
      </c>
      <c r="J161" s="6">
        <f t="shared" si="17"/>
        <v>2928</v>
      </c>
      <c r="K161" s="6">
        <f t="shared" si="17"/>
        <v>4882</v>
      </c>
    </row>
    <row r="163" spans="1:11" ht="15">
      <c r="A163" s="25"/>
      <c r="B163" s="81" t="s">
        <v>8</v>
      </c>
      <c r="C163" s="25"/>
      <c r="D163" s="81" t="s">
        <v>9</v>
      </c>
      <c r="E163" s="25"/>
      <c r="F163" s="7" t="s">
        <v>19</v>
      </c>
      <c r="G163" s="7"/>
      <c r="H163" s="82"/>
      <c r="I163" s="82"/>
      <c r="J163" s="7" t="s">
        <v>20</v>
      </c>
      <c r="K163" s="7"/>
    </row>
    <row r="164" spans="1:11" ht="15">
      <c r="A164" s="25"/>
      <c r="B164" s="25"/>
      <c r="C164" s="25"/>
      <c r="D164" s="25"/>
      <c r="E164" s="25"/>
      <c r="F164" s="8" t="s">
        <v>17</v>
      </c>
      <c r="G164" s="9"/>
      <c r="H164" s="8" t="s">
        <v>18</v>
      </c>
      <c r="I164" s="9"/>
      <c r="J164" s="7"/>
      <c r="K164" s="7"/>
    </row>
    <row r="165" spans="1:11" ht="15">
      <c r="A165" s="25"/>
      <c r="B165" s="5" t="s">
        <v>17</v>
      </c>
      <c r="C165" s="5" t="s">
        <v>18</v>
      </c>
      <c r="D165" s="5" t="s">
        <v>17</v>
      </c>
      <c r="E165" s="5" t="s">
        <v>18</v>
      </c>
      <c r="F165" s="5" t="s">
        <v>0</v>
      </c>
      <c r="G165" s="5" t="s">
        <v>1</v>
      </c>
      <c r="H165" s="5" t="s">
        <v>0</v>
      </c>
      <c r="I165" s="5" t="s">
        <v>1</v>
      </c>
      <c r="J165" s="5" t="s">
        <v>17</v>
      </c>
      <c r="K165" s="5" t="s">
        <v>18</v>
      </c>
    </row>
    <row r="166" spans="1:11" ht="15">
      <c r="A166" s="6" t="s">
        <v>25</v>
      </c>
      <c r="B166" s="6">
        <v>0</v>
      </c>
      <c r="C166" s="6">
        <v>0</v>
      </c>
      <c r="D166" s="6">
        <v>0</v>
      </c>
      <c r="E166" s="6">
        <v>0</v>
      </c>
      <c r="F166" s="6">
        <f>D166-B166</f>
        <v>0</v>
      </c>
      <c r="G166" s="83" t="e">
        <f>D166/B166-1</f>
        <v>#DIV/0!</v>
      </c>
      <c r="H166" s="6">
        <f>E166-C166</f>
        <v>0</v>
      </c>
      <c r="I166" s="83" t="e">
        <f>E166/C166-1</f>
        <v>#DIV/0!</v>
      </c>
      <c r="J166" s="6">
        <f aca="true" t="shared" si="18" ref="J166:K170">J157+D166</f>
        <v>382</v>
      </c>
      <c r="K166" s="6">
        <f t="shared" si="18"/>
        <v>634</v>
      </c>
    </row>
    <row r="167" spans="1:11" ht="15">
      <c r="A167" s="6" t="s">
        <v>21</v>
      </c>
      <c r="B167" s="6">
        <v>10</v>
      </c>
      <c r="C167" s="6">
        <v>22</v>
      </c>
      <c r="D167" s="6">
        <v>2</v>
      </c>
      <c r="E167" s="6">
        <v>2</v>
      </c>
      <c r="F167" s="6">
        <f>D167-B167</f>
        <v>-8</v>
      </c>
      <c r="G167" s="83">
        <f>D167/B167-1</f>
        <v>-0.8</v>
      </c>
      <c r="H167" s="6">
        <f>E167-C167</f>
        <v>-20</v>
      </c>
      <c r="I167" s="83">
        <f>E167/C167-1</f>
        <v>-0.9090909090909091</v>
      </c>
      <c r="J167" s="6">
        <f t="shared" si="18"/>
        <v>3270</v>
      </c>
      <c r="K167" s="6">
        <f t="shared" si="18"/>
        <v>5421</v>
      </c>
    </row>
    <row r="168" spans="1:11" ht="15">
      <c r="A168" s="5" t="s">
        <v>22</v>
      </c>
      <c r="B168" s="5">
        <f>SUM(B166:B167)</f>
        <v>10</v>
      </c>
      <c r="C168" s="5">
        <f>SUM(C166:C167)</f>
        <v>22</v>
      </c>
      <c r="D168" s="5">
        <f>SUM(D166:D167)</f>
        <v>2</v>
      </c>
      <c r="E168" s="5">
        <f>SUM(E166:E167)</f>
        <v>2</v>
      </c>
      <c r="F168" s="5">
        <f>D168-B168</f>
        <v>-8</v>
      </c>
      <c r="G168" s="10">
        <f>D168/B168-1</f>
        <v>-0.8</v>
      </c>
      <c r="H168" s="5">
        <f>E168-C168</f>
        <v>-20</v>
      </c>
      <c r="I168" s="10">
        <f>E168/C168-1</f>
        <v>-0.9090909090909091</v>
      </c>
      <c r="J168" s="5">
        <f t="shared" si="18"/>
        <v>3652</v>
      </c>
      <c r="K168" s="5">
        <f t="shared" si="18"/>
        <v>6055</v>
      </c>
    </row>
    <row r="169" spans="1:11" ht="15">
      <c r="A169" s="6" t="s">
        <v>23</v>
      </c>
      <c r="B169" s="6">
        <v>0</v>
      </c>
      <c r="C169" s="6">
        <v>0</v>
      </c>
      <c r="D169" s="6">
        <v>0</v>
      </c>
      <c r="E169" s="6">
        <v>0</v>
      </c>
      <c r="F169" s="6">
        <f>D169-B169</f>
        <v>0</v>
      </c>
      <c r="G169" s="83" t="e">
        <f>D169/B169-1</f>
        <v>#DIV/0!</v>
      </c>
      <c r="H169" s="6">
        <f>E169-C169</f>
        <v>0</v>
      </c>
      <c r="I169" s="83" t="e">
        <f>E169/C169-1</f>
        <v>#DIV/0!</v>
      </c>
      <c r="J169" s="6">
        <f t="shared" si="18"/>
        <v>421</v>
      </c>
      <c r="K169" s="6">
        <f t="shared" si="18"/>
        <v>758</v>
      </c>
    </row>
    <row r="170" spans="1:11" ht="15">
      <c r="A170" s="6" t="s">
        <v>24</v>
      </c>
      <c r="B170" s="6">
        <v>0</v>
      </c>
      <c r="C170" s="6">
        <v>0</v>
      </c>
      <c r="D170" s="6">
        <v>0</v>
      </c>
      <c r="E170" s="6">
        <v>0</v>
      </c>
      <c r="F170" s="6">
        <f>D170-B170</f>
        <v>0</v>
      </c>
      <c r="G170" s="83" t="e">
        <f>D170/B170-1</f>
        <v>#DIV/0!</v>
      </c>
      <c r="H170" s="6">
        <f>E170-C170</f>
        <v>0</v>
      </c>
      <c r="I170" s="83" t="e">
        <f>E170/C170-1</f>
        <v>#DIV/0!</v>
      </c>
      <c r="J170" s="6">
        <f t="shared" si="18"/>
        <v>2928</v>
      </c>
      <c r="K170" s="6">
        <f t="shared" si="18"/>
        <v>4882</v>
      </c>
    </row>
    <row r="172" spans="1:11" ht="15">
      <c r="A172" s="25"/>
      <c r="B172" s="81" t="s">
        <v>9</v>
      </c>
      <c r="C172" s="25"/>
      <c r="D172" s="81">
        <v>41386</v>
      </c>
      <c r="E172" s="25"/>
      <c r="F172" s="7" t="s">
        <v>19</v>
      </c>
      <c r="G172" s="7"/>
      <c r="H172" s="82"/>
      <c r="I172" s="82"/>
      <c r="J172" s="7" t="s">
        <v>20</v>
      </c>
      <c r="K172" s="7"/>
    </row>
    <row r="173" spans="1:11" ht="15">
      <c r="A173" s="25"/>
      <c r="B173" s="25"/>
      <c r="C173" s="25"/>
      <c r="D173" s="25"/>
      <c r="E173" s="25"/>
      <c r="F173" s="8" t="s">
        <v>17</v>
      </c>
      <c r="G173" s="9"/>
      <c r="H173" s="8" t="s">
        <v>18</v>
      </c>
      <c r="I173" s="9"/>
      <c r="J173" s="7"/>
      <c r="K173" s="7"/>
    </row>
    <row r="174" spans="1:11" ht="15">
      <c r="A174" s="25"/>
      <c r="B174" s="5" t="s">
        <v>17</v>
      </c>
      <c r="C174" s="5" t="s">
        <v>18</v>
      </c>
      <c r="D174" s="5" t="s">
        <v>17</v>
      </c>
      <c r="E174" s="5" t="s">
        <v>18</v>
      </c>
      <c r="F174" s="5" t="s">
        <v>0</v>
      </c>
      <c r="G174" s="5" t="s">
        <v>1</v>
      </c>
      <c r="H174" s="5" t="s">
        <v>0</v>
      </c>
      <c r="I174" s="5" t="s">
        <v>1</v>
      </c>
      <c r="J174" s="5" t="s">
        <v>17</v>
      </c>
      <c r="K174" s="5" t="s">
        <v>18</v>
      </c>
    </row>
    <row r="175" spans="1:11" ht="15">
      <c r="A175" s="6" t="s">
        <v>25</v>
      </c>
      <c r="B175" s="6">
        <v>0</v>
      </c>
      <c r="C175" s="6">
        <v>0</v>
      </c>
      <c r="D175" s="6">
        <v>17</v>
      </c>
      <c r="E175" s="6">
        <v>26</v>
      </c>
      <c r="F175" s="6">
        <f>D175-B175</f>
        <v>17</v>
      </c>
      <c r="G175" s="83" t="e">
        <f>D175/B175-1</f>
        <v>#DIV/0!</v>
      </c>
      <c r="H175" s="6">
        <f>E175-C175</f>
        <v>26</v>
      </c>
      <c r="I175" s="83" t="e">
        <f>E175/C175-1</f>
        <v>#DIV/0!</v>
      </c>
      <c r="J175" s="6">
        <f aca="true" t="shared" si="19" ref="J175:K179">J166+D175</f>
        <v>399</v>
      </c>
      <c r="K175" s="6">
        <f t="shared" si="19"/>
        <v>660</v>
      </c>
    </row>
    <row r="176" spans="1:11" ht="15">
      <c r="A176" s="6" t="s">
        <v>21</v>
      </c>
      <c r="B176" s="6">
        <v>12</v>
      </c>
      <c r="C176" s="6">
        <v>47</v>
      </c>
      <c r="D176" s="6">
        <v>417</v>
      </c>
      <c r="E176" s="6">
        <v>653</v>
      </c>
      <c r="F176" s="6">
        <f>D176-B176</f>
        <v>405</v>
      </c>
      <c r="G176" s="83">
        <f>D176/B176-1</f>
        <v>33.75</v>
      </c>
      <c r="H176" s="6">
        <f>E176-C176</f>
        <v>606</v>
      </c>
      <c r="I176" s="83">
        <f>E176/C176-1</f>
        <v>12.893617021276595</v>
      </c>
      <c r="J176" s="6">
        <f t="shared" si="19"/>
        <v>3687</v>
      </c>
      <c r="K176" s="6">
        <f t="shared" si="19"/>
        <v>6074</v>
      </c>
    </row>
    <row r="177" spans="1:11" ht="15">
      <c r="A177" s="5" t="s">
        <v>22</v>
      </c>
      <c r="B177" s="5">
        <f>SUM(B175:B176)</f>
        <v>12</v>
      </c>
      <c r="C177" s="5">
        <f>SUM(C175:C176)</f>
        <v>47</v>
      </c>
      <c r="D177" s="5">
        <f>SUM(D175:D176)</f>
        <v>434</v>
      </c>
      <c r="E177" s="5">
        <f>SUM(E175:E176)</f>
        <v>679</v>
      </c>
      <c r="F177" s="5">
        <f>D177-B177</f>
        <v>422</v>
      </c>
      <c r="G177" s="10">
        <f>D177/B177-1</f>
        <v>35.166666666666664</v>
      </c>
      <c r="H177" s="5">
        <f>E177-C177</f>
        <v>632</v>
      </c>
      <c r="I177" s="10">
        <f>E177/C177-1</f>
        <v>13.446808510638299</v>
      </c>
      <c r="J177" s="5">
        <f t="shared" si="19"/>
        <v>4086</v>
      </c>
      <c r="K177" s="5">
        <f t="shared" si="19"/>
        <v>6734</v>
      </c>
    </row>
    <row r="178" spans="1:11" ht="15">
      <c r="A178" s="6" t="s">
        <v>23</v>
      </c>
      <c r="B178" s="6">
        <v>0</v>
      </c>
      <c r="C178" s="6">
        <v>0</v>
      </c>
      <c r="D178" s="6">
        <v>7</v>
      </c>
      <c r="E178" s="6">
        <v>7</v>
      </c>
      <c r="F178" s="6">
        <f>D178-B178</f>
        <v>7</v>
      </c>
      <c r="G178" s="83" t="e">
        <f>D178/B178-1</f>
        <v>#DIV/0!</v>
      </c>
      <c r="H178" s="6">
        <f>E178-C178</f>
        <v>7</v>
      </c>
      <c r="I178" s="83" t="e">
        <f>E178/C178-1</f>
        <v>#DIV/0!</v>
      </c>
      <c r="J178" s="6">
        <f t="shared" si="19"/>
        <v>428</v>
      </c>
      <c r="K178" s="6">
        <f t="shared" si="19"/>
        <v>765</v>
      </c>
    </row>
    <row r="179" spans="1:11" ht="15">
      <c r="A179" s="6" t="s">
        <v>24</v>
      </c>
      <c r="B179" s="6">
        <v>0</v>
      </c>
      <c r="C179" s="6">
        <v>0</v>
      </c>
      <c r="D179" s="6">
        <v>260</v>
      </c>
      <c r="E179" s="6">
        <v>440</v>
      </c>
      <c r="F179" s="6">
        <f>D179-B179</f>
        <v>260</v>
      </c>
      <c r="G179" s="83" t="e">
        <f>D179/B179-1</f>
        <v>#DIV/0!</v>
      </c>
      <c r="H179" s="6">
        <f>E179-C179</f>
        <v>440</v>
      </c>
      <c r="I179" s="83" t="e">
        <f>E179/C179-1</f>
        <v>#DIV/0!</v>
      </c>
      <c r="J179" s="6">
        <f t="shared" si="19"/>
        <v>3188</v>
      </c>
      <c r="K179" s="6">
        <f t="shared" si="19"/>
        <v>5322</v>
      </c>
    </row>
    <row r="181" spans="1:11" ht="15">
      <c r="A181" s="25"/>
      <c r="B181" s="81">
        <v>41386</v>
      </c>
      <c r="C181" s="25"/>
      <c r="D181" s="81">
        <v>41387</v>
      </c>
      <c r="E181" s="25"/>
      <c r="F181" s="7" t="s">
        <v>19</v>
      </c>
      <c r="G181" s="7"/>
      <c r="H181" s="82"/>
      <c r="I181" s="82"/>
      <c r="J181" s="7" t="s">
        <v>20</v>
      </c>
      <c r="K181" s="7"/>
    </row>
    <row r="182" spans="1:11" ht="15">
      <c r="A182" s="25"/>
      <c r="B182" s="25"/>
      <c r="C182" s="25"/>
      <c r="D182" s="25"/>
      <c r="E182" s="25"/>
      <c r="F182" s="8" t="s">
        <v>17</v>
      </c>
      <c r="G182" s="9"/>
      <c r="H182" s="8" t="s">
        <v>18</v>
      </c>
      <c r="I182" s="9"/>
      <c r="J182" s="7"/>
      <c r="K182" s="7"/>
    </row>
    <row r="183" spans="1:11" ht="15">
      <c r="A183" s="25"/>
      <c r="B183" s="5" t="s">
        <v>17</v>
      </c>
      <c r="C183" s="5" t="s">
        <v>18</v>
      </c>
      <c r="D183" s="5" t="s">
        <v>17</v>
      </c>
      <c r="E183" s="5" t="s">
        <v>18</v>
      </c>
      <c r="F183" s="5" t="s">
        <v>0</v>
      </c>
      <c r="G183" s="5" t="s">
        <v>1</v>
      </c>
      <c r="H183" s="5" t="s">
        <v>0</v>
      </c>
      <c r="I183" s="5" t="s">
        <v>1</v>
      </c>
      <c r="J183" s="5" t="s">
        <v>17</v>
      </c>
      <c r="K183" s="5" t="s">
        <v>18</v>
      </c>
    </row>
    <row r="184" spans="1:11" ht="15">
      <c r="A184" s="6" t="s">
        <v>25</v>
      </c>
      <c r="B184" s="6">
        <v>18</v>
      </c>
      <c r="C184" s="6">
        <v>27</v>
      </c>
      <c r="D184" s="6">
        <v>11</v>
      </c>
      <c r="E184" s="6">
        <v>13</v>
      </c>
      <c r="F184" s="6">
        <f>D184-B184</f>
        <v>-7</v>
      </c>
      <c r="G184" s="83">
        <f>D184/B184-1</f>
        <v>-0.38888888888888884</v>
      </c>
      <c r="H184" s="6">
        <f>E184-C184</f>
        <v>-14</v>
      </c>
      <c r="I184" s="83">
        <f>E184/C184-1</f>
        <v>-0.5185185185185186</v>
      </c>
      <c r="J184" s="6">
        <f aca="true" t="shared" si="20" ref="J184:K188">J175+D184</f>
        <v>410</v>
      </c>
      <c r="K184" s="6">
        <f t="shared" si="20"/>
        <v>673</v>
      </c>
    </row>
    <row r="185" spans="1:11" ht="15">
      <c r="A185" s="6" t="s">
        <v>21</v>
      </c>
      <c r="B185" s="6">
        <v>580</v>
      </c>
      <c r="C185" s="6">
        <v>974</v>
      </c>
      <c r="D185" s="6">
        <v>400</v>
      </c>
      <c r="E185" s="6">
        <v>770</v>
      </c>
      <c r="F185" s="6">
        <f>D185-B185</f>
        <v>-180</v>
      </c>
      <c r="G185" s="83">
        <f>D185/B185-1</f>
        <v>-0.31034482758620685</v>
      </c>
      <c r="H185" s="6">
        <f>E185-C185</f>
        <v>-204</v>
      </c>
      <c r="I185" s="83">
        <f>E185/C185-1</f>
        <v>-0.20944558521560575</v>
      </c>
      <c r="J185" s="6">
        <f t="shared" si="20"/>
        <v>4087</v>
      </c>
      <c r="K185" s="6">
        <f t="shared" si="20"/>
        <v>6844</v>
      </c>
    </row>
    <row r="186" spans="1:11" ht="15">
      <c r="A186" s="5" t="s">
        <v>22</v>
      </c>
      <c r="B186" s="5">
        <f>SUM(B184:B185)</f>
        <v>598</v>
      </c>
      <c r="C186" s="5">
        <f>SUM(C184:C185)</f>
        <v>1001</v>
      </c>
      <c r="D186" s="5">
        <f>SUM(D184:D185)</f>
        <v>411</v>
      </c>
      <c r="E186" s="5">
        <f>SUM(E184:E185)</f>
        <v>783</v>
      </c>
      <c r="F186" s="5">
        <f>D186-B186</f>
        <v>-187</v>
      </c>
      <c r="G186" s="10">
        <f>D186/B186-1</f>
        <v>-0.31270903010033446</v>
      </c>
      <c r="H186" s="5">
        <f>E186-C186</f>
        <v>-218</v>
      </c>
      <c r="I186" s="10">
        <f>E186/C186-1</f>
        <v>-0.21778221778221774</v>
      </c>
      <c r="J186" s="5">
        <f t="shared" si="20"/>
        <v>4497</v>
      </c>
      <c r="K186" s="5">
        <f t="shared" si="20"/>
        <v>7517</v>
      </c>
    </row>
    <row r="187" spans="1:11" ht="15">
      <c r="A187" s="6" t="s">
        <v>23</v>
      </c>
      <c r="B187" s="6">
        <v>7</v>
      </c>
      <c r="C187" s="6">
        <v>7</v>
      </c>
      <c r="D187" s="6">
        <v>14</v>
      </c>
      <c r="E187" s="6">
        <v>40</v>
      </c>
      <c r="F187" s="6">
        <f>D187-B187</f>
        <v>7</v>
      </c>
      <c r="G187" s="83">
        <f>D187/B187-1</f>
        <v>1</v>
      </c>
      <c r="H187" s="6">
        <f>E187-C187</f>
        <v>33</v>
      </c>
      <c r="I187" s="83">
        <f>E187/C187-1</f>
        <v>4.714285714285714</v>
      </c>
      <c r="J187" s="6">
        <f t="shared" si="20"/>
        <v>442</v>
      </c>
      <c r="K187" s="6">
        <f t="shared" si="20"/>
        <v>805</v>
      </c>
    </row>
    <row r="188" spans="1:11" ht="15">
      <c r="A188" s="6" t="s">
        <v>24</v>
      </c>
      <c r="B188" s="6">
        <v>241</v>
      </c>
      <c r="C188" s="6">
        <v>416</v>
      </c>
      <c r="D188" s="6">
        <v>250</v>
      </c>
      <c r="E188" s="6">
        <v>432</v>
      </c>
      <c r="F188" s="6">
        <f>D188-B188</f>
        <v>9</v>
      </c>
      <c r="G188" s="83">
        <f>D188/B188-1</f>
        <v>0.03734439834024905</v>
      </c>
      <c r="H188" s="6">
        <f>E188-C188</f>
        <v>16</v>
      </c>
      <c r="I188" s="83">
        <f>E188/C188-1</f>
        <v>0.03846153846153855</v>
      </c>
      <c r="J188" s="6">
        <f t="shared" si="20"/>
        <v>3438</v>
      </c>
      <c r="K188" s="6">
        <f t="shared" si="20"/>
        <v>5754</v>
      </c>
    </row>
    <row r="190" spans="1:11" ht="15">
      <c r="A190" s="25"/>
      <c r="B190" s="81">
        <v>41387</v>
      </c>
      <c r="C190" s="25"/>
      <c r="D190" s="81">
        <v>41388</v>
      </c>
      <c r="E190" s="25"/>
      <c r="F190" s="7" t="s">
        <v>19</v>
      </c>
      <c r="G190" s="7"/>
      <c r="H190" s="82"/>
      <c r="I190" s="82"/>
      <c r="J190" s="7" t="s">
        <v>20</v>
      </c>
      <c r="K190" s="7"/>
    </row>
    <row r="191" spans="1:11" ht="15">
      <c r="A191" s="25"/>
      <c r="B191" s="25"/>
      <c r="C191" s="25"/>
      <c r="D191" s="25"/>
      <c r="E191" s="25"/>
      <c r="F191" s="8" t="s">
        <v>17</v>
      </c>
      <c r="G191" s="9"/>
      <c r="H191" s="8" t="s">
        <v>18</v>
      </c>
      <c r="I191" s="9"/>
      <c r="J191" s="7"/>
      <c r="K191" s="7"/>
    </row>
    <row r="192" spans="1:11" ht="15">
      <c r="A192" s="25"/>
      <c r="B192" s="5" t="s">
        <v>17</v>
      </c>
      <c r="C192" s="5" t="s">
        <v>18</v>
      </c>
      <c r="D192" s="5" t="s">
        <v>17</v>
      </c>
      <c r="E192" s="5" t="s">
        <v>18</v>
      </c>
      <c r="F192" s="5" t="s">
        <v>0</v>
      </c>
      <c r="G192" s="5" t="s">
        <v>1</v>
      </c>
      <c r="H192" s="5" t="s">
        <v>0</v>
      </c>
      <c r="I192" s="5" t="s">
        <v>1</v>
      </c>
      <c r="J192" s="5" t="s">
        <v>17</v>
      </c>
      <c r="K192" s="5" t="s">
        <v>18</v>
      </c>
    </row>
    <row r="193" spans="1:11" ht="15">
      <c r="A193" s="6" t="s">
        <v>25</v>
      </c>
      <c r="B193" s="6">
        <v>13</v>
      </c>
      <c r="C193" s="6">
        <v>16</v>
      </c>
      <c r="D193" s="6">
        <v>12</v>
      </c>
      <c r="E193" s="6">
        <v>24</v>
      </c>
      <c r="F193" s="6">
        <f>D193-B193</f>
        <v>-1</v>
      </c>
      <c r="G193" s="83">
        <f>D193/B193-1</f>
        <v>-0.07692307692307687</v>
      </c>
      <c r="H193" s="6">
        <f>E193-C193</f>
        <v>8</v>
      </c>
      <c r="I193" s="83">
        <f>E193/C193-1</f>
        <v>0.5</v>
      </c>
      <c r="J193" s="6">
        <f aca="true" t="shared" si="21" ref="J193:K197">J184+D193</f>
        <v>422</v>
      </c>
      <c r="K193" s="6">
        <f t="shared" si="21"/>
        <v>697</v>
      </c>
    </row>
    <row r="194" spans="1:11" ht="15">
      <c r="A194" s="6" t="s">
        <v>21</v>
      </c>
      <c r="B194" s="6">
        <v>575</v>
      </c>
      <c r="C194" s="6">
        <v>1073</v>
      </c>
      <c r="D194" s="6">
        <v>488</v>
      </c>
      <c r="E194" s="6">
        <v>798</v>
      </c>
      <c r="F194" s="6">
        <f>D194-B194</f>
        <v>-87</v>
      </c>
      <c r="G194" s="83">
        <f>D194/B194-1</f>
        <v>-0.15130434782608693</v>
      </c>
      <c r="H194" s="6">
        <f>E194-C194</f>
        <v>-275</v>
      </c>
      <c r="I194" s="83">
        <f>E194/C194-1</f>
        <v>-0.2562907735321528</v>
      </c>
      <c r="J194" s="6">
        <f t="shared" si="21"/>
        <v>4575</v>
      </c>
      <c r="K194" s="6">
        <f t="shared" si="21"/>
        <v>7642</v>
      </c>
    </row>
    <row r="195" spans="1:11" ht="15">
      <c r="A195" s="5" t="s">
        <v>22</v>
      </c>
      <c r="B195" s="5">
        <f>SUM(B193:B194)</f>
        <v>588</v>
      </c>
      <c r="C195" s="5">
        <f>SUM(C193:C194)</f>
        <v>1089</v>
      </c>
      <c r="D195" s="5">
        <f>SUM(D193:D194)</f>
        <v>500</v>
      </c>
      <c r="E195" s="5">
        <f>SUM(E193:E194)</f>
        <v>822</v>
      </c>
      <c r="F195" s="5">
        <f>D195-B195</f>
        <v>-88</v>
      </c>
      <c r="G195" s="10">
        <f>D195/B195-1</f>
        <v>-0.1496598639455783</v>
      </c>
      <c r="H195" s="5">
        <f>E195-C195</f>
        <v>-267</v>
      </c>
      <c r="I195" s="10">
        <f>E195/C195-1</f>
        <v>-0.24517906336088158</v>
      </c>
      <c r="J195" s="5">
        <f t="shared" si="21"/>
        <v>4997</v>
      </c>
      <c r="K195" s="5">
        <f t="shared" si="21"/>
        <v>8339</v>
      </c>
    </row>
    <row r="196" spans="1:11" ht="15">
      <c r="A196" s="6" t="s">
        <v>23</v>
      </c>
      <c r="B196" s="6">
        <v>14</v>
      </c>
      <c r="C196" s="6">
        <v>40</v>
      </c>
      <c r="D196" s="6">
        <v>24</v>
      </c>
      <c r="E196" s="6">
        <v>38</v>
      </c>
      <c r="F196" s="6">
        <f>D196-B196</f>
        <v>10</v>
      </c>
      <c r="G196" s="83">
        <f>D196/B196-1</f>
        <v>0.7142857142857142</v>
      </c>
      <c r="H196" s="6">
        <f>E196-C196</f>
        <v>-2</v>
      </c>
      <c r="I196" s="83">
        <f>E196/C196-1</f>
        <v>-0.050000000000000044</v>
      </c>
      <c r="J196" s="6">
        <f t="shared" si="21"/>
        <v>466</v>
      </c>
      <c r="K196" s="6">
        <f t="shared" si="21"/>
        <v>843</v>
      </c>
    </row>
    <row r="197" spans="1:11" ht="15">
      <c r="A197" s="6" t="s">
        <v>24</v>
      </c>
      <c r="B197" s="6">
        <v>252</v>
      </c>
      <c r="C197" s="6">
        <v>434</v>
      </c>
      <c r="D197" s="6">
        <v>254</v>
      </c>
      <c r="E197" s="6">
        <v>419</v>
      </c>
      <c r="F197" s="6">
        <f>D197-B197</f>
        <v>2</v>
      </c>
      <c r="G197" s="83">
        <f>D197/B197-1</f>
        <v>0.007936507936507908</v>
      </c>
      <c r="H197" s="6">
        <f>E197-C197</f>
        <v>-15</v>
      </c>
      <c r="I197" s="83">
        <f>E197/C197-1</f>
        <v>-0.03456221198156684</v>
      </c>
      <c r="J197" s="6">
        <f t="shared" si="21"/>
        <v>3692</v>
      </c>
      <c r="K197" s="6">
        <f t="shared" si="21"/>
        <v>6173</v>
      </c>
    </row>
    <row r="199" spans="1:11" ht="15">
      <c r="A199" s="25"/>
      <c r="B199" s="81">
        <v>41388</v>
      </c>
      <c r="C199" s="25"/>
      <c r="D199" s="81">
        <v>41389</v>
      </c>
      <c r="E199" s="25"/>
      <c r="F199" s="7" t="s">
        <v>19</v>
      </c>
      <c r="G199" s="7"/>
      <c r="H199" s="82"/>
      <c r="I199" s="82"/>
      <c r="J199" s="7" t="s">
        <v>20</v>
      </c>
      <c r="K199" s="7"/>
    </row>
    <row r="200" spans="1:11" ht="15">
      <c r="A200" s="25"/>
      <c r="B200" s="25"/>
      <c r="C200" s="25"/>
      <c r="D200" s="25"/>
      <c r="E200" s="25"/>
      <c r="F200" s="8" t="s">
        <v>17</v>
      </c>
      <c r="G200" s="9"/>
      <c r="H200" s="8" t="s">
        <v>18</v>
      </c>
      <c r="I200" s="9"/>
      <c r="J200" s="7"/>
      <c r="K200" s="7"/>
    </row>
    <row r="201" spans="1:11" ht="15">
      <c r="A201" s="25"/>
      <c r="B201" s="5" t="s">
        <v>17</v>
      </c>
      <c r="C201" s="5" t="s">
        <v>18</v>
      </c>
      <c r="D201" s="5" t="s">
        <v>17</v>
      </c>
      <c r="E201" s="5" t="s">
        <v>18</v>
      </c>
      <c r="F201" s="5" t="s">
        <v>0</v>
      </c>
      <c r="G201" s="5" t="s">
        <v>1</v>
      </c>
      <c r="H201" s="5" t="s">
        <v>0</v>
      </c>
      <c r="I201" s="5" t="s">
        <v>1</v>
      </c>
      <c r="J201" s="5" t="s">
        <v>17</v>
      </c>
      <c r="K201" s="5" t="s">
        <v>18</v>
      </c>
    </row>
    <row r="202" spans="1:11" ht="15">
      <c r="A202" s="6" t="s">
        <v>25</v>
      </c>
      <c r="B202" s="6">
        <v>12</v>
      </c>
      <c r="C202" s="6">
        <v>24</v>
      </c>
      <c r="D202" s="6">
        <v>33</v>
      </c>
      <c r="E202" s="6">
        <v>42</v>
      </c>
      <c r="F202" s="6">
        <f>D202-B202</f>
        <v>21</v>
      </c>
      <c r="G202" s="83">
        <f>D202/B202-1</f>
        <v>1.75</v>
      </c>
      <c r="H202" s="6">
        <f>E202-C202</f>
        <v>18</v>
      </c>
      <c r="I202" s="83">
        <f>E202/C202-1</f>
        <v>0.75</v>
      </c>
      <c r="J202" s="6">
        <f aca="true" t="shared" si="22" ref="J202:K206">J193+D202</f>
        <v>455</v>
      </c>
      <c r="K202" s="6">
        <f t="shared" si="22"/>
        <v>739</v>
      </c>
    </row>
    <row r="203" spans="1:11" ht="15">
      <c r="A203" s="6" t="s">
        <v>21</v>
      </c>
      <c r="B203" s="6">
        <v>620</v>
      </c>
      <c r="C203" s="6">
        <v>998</v>
      </c>
      <c r="D203" s="6">
        <v>650</v>
      </c>
      <c r="E203" s="6">
        <v>1053</v>
      </c>
      <c r="F203" s="6">
        <f>D203-B203</f>
        <v>30</v>
      </c>
      <c r="G203" s="83">
        <f>D203/B203-1</f>
        <v>0.048387096774193505</v>
      </c>
      <c r="H203" s="6">
        <f>E203-C203</f>
        <v>55</v>
      </c>
      <c r="I203" s="83">
        <f>E203/C203-1</f>
        <v>0.05511022044088176</v>
      </c>
      <c r="J203" s="6">
        <f t="shared" si="22"/>
        <v>5225</v>
      </c>
      <c r="K203" s="6">
        <f t="shared" si="22"/>
        <v>8695</v>
      </c>
    </row>
    <row r="204" spans="1:11" ht="15">
      <c r="A204" s="5" t="s">
        <v>22</v>
      </c>
      <c r="B204" s="5">
        <f>SUM(B202:B203)</f>
        <v>632</v>
      </c>
      <c r="C204" s="5">
        <f>SUM(C202:C203)</f>
        <v>1022</v>
      </c>
      <c r="D204" s="5">
        <f>SUM(D202:D203)</f>
        <v>683</v>
      </c>
      <c r="E204" s="5">
        <f>SUM(E202:E203)</f>
        <v>1095</v>
      </c>
      <c r="F204" s="5">
        <f>D204-B204</f>
        <v>51</v>
      </c>
      <c r="G204" s="10">
        <f>D204/B204-1</f>
        <v>0.08069620253164556</v>
      </c>
      <c r="H204" s="5">
        <f>E204-C204</f>
        <v>73</v>
      </c>
      <c r="I204" s="10">
        <f>E204/C204-1</f>
        <v>0.0714285714285714</v>
      </c>
      <c r="J204" s="5">
        <f t="shared" si="22"/>
        <v>5680</v>
      </c>
      <c r="K204" s="5">
        <f t="shared" si="22"/>
        <v>9434</v>
      </c>
    </row>
    <row r="205" spans="1:11" ht="15">
      <c r="A205" s="6" t="s">
        <v>23</v>
      </c>
      <c r="B205" s="6">
        <v>24</v>
      </c>
      <c r="C205" s="6">
        <v>38</v>
      </c>
      <c r="D205" s="6">
        <v>69</v>
      </c>
      <c r="E205" s="6">
        <v>131</v>
      </c>
      <c r="F205" s="6">
        <f>D205-B205</f>
        <v>45</v>
      </c>
      <c r="G205" s="83">
        <f>D205/B205-1</f>
        <v>1.875</v>
      </c>
      <c r="H205" s="6">
        <f>E205-C205</f>
        <v>93</v>
      </c>
      <c r="I205" s="83">
        <f>E205/C205-1</f>
        <v>2.4473684210526314</v>
      </c>
      <c r="J205" s="6">
        <f t="shared" si="22"/>
        <v>535</v>
      </c>
      <c r="K205" s="6">
        <f t="shared" si="22"/>
        <v>974</v>
      </c>
    </row>
    <row r="206" spans="1:11" ht="15">
      <c r="A206" s="6" t="s">
        <v>24</v>
      </c>
      <c r="B206" s="6">
        <v>254</v>
      </c>
      <c r="C206" s="6">
        <v>419</v>
      </c>
      <c r="D206" s="6">
        <v>509</v>
      </c>
      <c r="E206" s="6">
        <v>776</v>
      </c>
      <c r="F206" s="6">
        <f>D206-B206</f>
        <v>255</v>
      </c>
      <c r="G206" s="83">
        <f>D206/B206-1</f>
        <v>1.0039370078740157</v>
      </c>
      <c r="H206" s="6">
        <f>E206-C206</f>
        <v>357</v>
      </c>
      <c r="I206" s="83">
        <f>E206/C206-1</f>
        <v>0.8520286396181385</v>
      </c>
      <c r="J206" s="6">
        <f t="shared" si="22"/>
        <v>4201</v>
      </c>
      <c r="K206" s="6">
        <f t="shared" si="22"/>
        <v>6949</v>
      </c>
    </row>
  </sheetData>
  <sheetProtection/>
  <mergeCells count="161">
    <mergeCell ref="A199:A201"/>
    <mergeCell ref="B199:C200"/>
    <mergeCell ref="D199:E200"/>
    <mergeCell ref="F199:I199"/>
    <mergeCell ref="J199:K200"/>
    <mergeCell ref="F200:G200"/>
    <mergeCell ref="H200:I200"/>
    <mergeCell ref="A190:A192"/>
    <mergeCell ref="B190:C191"/>
    <mergeCell ref="D190:E191"/>
    <mergeCell ref="F190:I190"/>
    <mergeCell ref="J190:K191"/>
    <mergeCell ref="F191:G191"/>
    <mergeCell ref="H191:I191"/>
    <mergeCell ref="A181:A183"/>
    <mergeCell ref="B181:C182"/>
    <mergeCell ref="D181:E182"/>
    <mergeCell ref="F181:I181"/>
    <mergeCell ref="J181:K182"/>
    <mergeCell ref="F182:G182"/>
    <mergeCell ref="H182:I182"/>
    <mergeCell ref="A172:A174"/>
    <mergeCell ref="B172:C173"/>
    <mergeCell ref="D172:E173"/>
    <mergeCell ref="F172:I172"/>
    <mergeCell ref="J172:K173"/>
    <mergeCell ref="F173:G173"/>
    <mergeCell ref="H173:I173"/>
    <mergeCell ref="A163:A165"/>
    <mergeCell ref="B163:C164"/>
    <mergeCell ref="D163:E164"/>
    <mergeCell ref="F163:I163"/>
    <mergeCell ref="J163:K164"/>
    <mergeCell ref="F164:G164"/>
    <mergeCell ref="H164:I164"/>
    <mergeCell ref="A154:A156"/>
    <mergeCell ref="B154:C155"/>
    <mergeCell ref="D154:E155"/>
    <mergeCell ref="F154:I154"/>
    <mergeCell ref="J154:K155"/>
    <mergeCell ref="F155:G155"/>
    <mergeCell ref="H155:I155"/>
    <mergeCell ref="A136:A138"/>
    <mergeCell ref="B136:C137"/>
    <mergeCell ref="D136:E137"/>
    <mergeCell ref="F136:I136"/>
    <mergeCell ref="J136:K137"/>
    <mergeCell ref="F137:G137"/>
    <mergeCell ref="H137:I137"/>
    <mergeCell ref="A127:A129"/>
    <mergeCell ref="B127:C128"/>
    <mergeCell ref="D127:E128"/>
    <mergeCell ref="F127:I127"/>
    <mergeCell ref="J127:K128"/>
    <mergeCell ref="F128:G128"/>
    <mergeCell ref="H128:I128"/>
    <mergeCell ref="A109:A111"/>
    <mergeCell ref="B109:C110"/>
    <mergeCell ref="D109:E110"/>
    <mergeCell ref="F109:I109"/>
    <mergeCell ref="J109:K110"/>
    <mergeCell ref="F110:G110"/>
    <mergeCell ref="H110:I110"/>
    <mergeCell ref="A100:A102"/>
    <mergeCell ref="B100:C101"/>
    <mergeCell ref="D100:E101"/>
    <mergeCell ref="F100:I100"/>
    <mergeCell ref="J100:K101"/>
    <mergeCell ref="F101:G101"/>
    <mergeCell ref="H101:I101"/>
    <mergeCell ref="A91:A93"/>
    <mergeCell ref="B91:C92"/>
    <mergeCell ref="D91:E92"/>
    <mergeCell ref="F91:I91"/>
    <mergeCell ref="J91:K92"/>
    <mergeCell ref="F92:G92"/>
    <mergeCell ref="H92:I92"/>
    <mergeCell ref="A73:A75"/>
    <mergeCell ref="B73:C74"/>
    <mergeCell ref="D73:E74"/>
    <mergeCell ref="F73:I73"/>
    <mergeCell ref="J73:K74"/>
    <mergeCell ref="F74:G74"/>
    <mergeCell ref="H74:I74"/>
    <mergeCell ref="A64:A66"/>
    <mergeCell ref="B64:C65"/>
    <mergeCell ref="D64:E65"/>
    <mergeCell ref="F64:I64"/>
    <mergeCell ref="J64:K65"/>
    <mergeCell ref="F65:G65"/>
    <mergeCell ref="H65:I65"/>
    <mergeCell ref="A55:A57"/>
    <mergeCell ref="B55:C56"/>
    <mergeCell ref="D55:E56"/>
    <mergeCell ref="F55:I55"/>
    <mergeCell ref="J55:K56"/>
    <mergeCell ref="F56:G56"/>
    <mergeCell ref="H56:I56"/>
    <mergeCell ref="A46:A48"/>
    <mergeCell ref="B46:C47"/>
    <mergeCell ref="D46:E47"/>
    <mergeCell ref="F46:I46"/>
    <mergeCell ref="J46:K47"/>
    <mergeCell ref="F47:G47"/>
    <mergeCell ref="H47:I47"/>
    <mergeCell ref="A37:A39"/>
    <mergeCell ref="B37:C38"/>
    <mergeCell ref="D37:E38"/>
    <mergeCell ref="F37:I37"/>
    <mergeCell ref="J37:K38"/>
    <mergeCell ref="F38:G38"/>
    <mergeCell ref="H38:I38"/>
    <mergeCell ref="J19:K20"/>
    <mergeCell ref="F20:G20"/>
    <mergeCell ref="H20:I20"/>
    <mergeCell ref="A28:A30"/>
    <mergeCell ref="B28:C29"/>
    <mergeCell ref="D28:E29"/>
    <mergeCell ref="F28:I28"/>
    <mergeCell ref="J28:K29"/>
    <mergeCell ref="F29:G29"/>
    <mergeCell ref="H29:I29"/>
    <mergeCell ref="A19:A21"/>
    <mergeCell ref="B19:C20"/>
    <mergeCell ref="D19:E20"/>
    <mergeCell ref="F19:I19"/>
    <mergeCell ref="H2:I2"/>
    <mergeCell ref="F1:I1"/>
    <mergeCell ref="F2:G2"/>
    <mergeCell ref="A1:A3"/>
    <mergeCell ref="J1:K2"/>
    <mergeCell ref="A10:A12"/>
    <mergeCell ref="B10:C11"/>
    <mergeCell ref="D10:E11"/>
    <mergeCell ref="F10:I10"/>
    <mergeCell ref="J10:K11"/>
    <mergeCell ref="F11:G11"/>
    <mergeCell ref="H11:I11"/>
    <mergeCell ref="B1:C2"/>
    <mergeCell ref="D1:E2"/>
    <mergeCell ref="A82:A84"/>
    <mergeCell ref="B82:C83"/>
    <mergeCell ref="D82:E83"/>
    <mergeCell ref="F82:I82"/>
    <mergeCell ref="J82:K83"/>
    <mergeCell ref="F83:G83"/>
    <mergeCell ref="H83:I83"/>
    <mergeCell ref="A118:A120"/>
    <mergeCell ref="B118:C119"/>
    <mergeCell ref="D118:E119"/>
    <mergeCell ref="F118:I118"/>
    <mergeCell ref="J118:K119"/>
    <mergeCell ref="F119:G119"/>
    <mergeCell ref="H119:I119"/>
    <mergeCell ref="A145:A147"/>
    <mergeCell ref="B145:C146"/>
    <mergeCell ref="D145:E146"/>
    <mergeCell ref="F145:I145"/>
    <mergeCell ref="J145:K146"/>
    <mergeCell ref="F146:G146"/>
    <mergeCell ref="H146:I146"/>
  </mergeCells>
  <printOptions/>
  <pageMargins left="0.25" right="0.25" top="0.75" bottom="0.75" header="0.3" footer="0.3"/>
  <pageSetup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4">
      <selection activeCell="F35" sqref="F35"/>
    </sheetView>
  </sheetViews>
  <sheetFormatPr defaultColWidth="9.140625" defaultRowHeight="15"/>
  <cols>
    <col min="1" max="1" width="29.00390625" style="0" bestFit="1" customWidth="1"/>
    <col min="2" max="3" width="7.28125" style="3" customWidth="1"/>
    <col min="4" max="4" width="8.7109375" style="4" customWidth="1"/>
    <col min="5" max="5" width="7.28125" style="3" customWidth="1"/>
    <col min="6" max="6" width="8.7109375" style="4" customWidth="1"/>
    <col min="7" max="7" width="7.28125" style="3" customWidth="1"/>
    <col min="8" max="8" width="8.7109375" style="4" customWidth="1"/>
    <col min="9" max="9" width="9.7109375" style="3" customWidth="1"/>
    <col min="10" max="10" width="8.7109375" style="4" customWidth="1"/>
    <col min="11" max="11" width="9.140625" style="2" customWidth="1"/>
  </cols>
  <sheetData>
    <row r="1" spans="1:11" ht="113.25" customHeight="1" thickBot="1">
      <c r="A1" s="17"/>
      <c r="B1" s="18" t="s">
        <v>12</v>
      </c>
      <c r="C1" s="19" t="s">
        <v>13</v>
      </c>
      <c r="D1" s="16" t="s">
        <v>29</v>
      </c>
      <c r="E1" s="20" t="s">
        <v>14</v>
      </c>
      <c r="F1" s="15" t="s">
        <v>29</v>
      </c>
      <c r="G1" s="18" t="s">
        <v>15</v>
      </c>
      <c r="H1" s="15" t="s">
        <v>29</v>
      </c>
      <c r="I1" s="18" t="s">
        <v>16</v>
      </c>
      <c r="J1" s="15" t="s">
        <v>29</v>
      </c>
      <c r="K1" s="14" t="s">
        <v>28</v>
      </c>
    </row>
    <row r="2" spans="1:11" ht="15.75" thickBot="1">
      <c r="A2" s="11"/>
      <c r="B2" s="12" t="s">
        <v>22</v>
      </c>
      <c r="C2" s="12"/>
      <c r="D2" s="21"/>
      <c r="E2" s="12"/>
      <c r="F2" s="22"/>
      <c r="G2" s="12"/>
      <c r="H2" s="22"/>
      <c r="I2" s="23"/>
      <c r="J2" s="24"/>
      <c r="K2" s="25"/>
    </row>
    <row r="3" spans="1:11" ht="15.75" thickBot="1">
      <c r="A3" s="5" t="s">
        <v>26</v>
      </c>
      <c r="B3" s="26">
        <f>SUM(Загальна!B3:G3)</f>
        <v>1019</v>
      </c>
      <c r="C3" s="27">
        <f>SUM(Загальна!H3:N3)</f>
        <v>1374</v>
      </c>
      <c r="D3" s="28">
        <f>C3-B3</f>
        <v>355</v>
      </c>
      <c r="E3" s="29">
        <f>SUM(Загальна!O3:U3)</f>
        <v>1259</v>
      </c>
      <c r="F3" s="28">
        <f>E3-C3</f>
        <v>-115</v>
      </c>
      <c r="G3" s="29">
        <f>SUM(Загальна!V3:AB3)</f>
        <v>2028</v>
      </c>
      <c r="H3" s="28">
        <f>G3-E3</f>
        <v>769</v>
      </c>
      <c r="I3" s="29">
        <f>SUM(Загальна!AC3:AD3)</f>
        <v>0</v>
      </c>
      <c r="J3" s="28">
        <f>I3-G3</f>
        <v>-2028</v>
      </c>
      <c r="K3" s="30">
        <f>B3+C3+E3+G3+I3</f>
        <v>5680</v>
      </c>
    </row>
    <row r="4" spans="1:11" ht="15">
      <c r="A4" s="5" t="s">
        <v>27</v>
      </c>
      <c r="B4" s="26">
        <f>SUM(Загальна!B4:G4)</f>
        <v>1679</v>
      </c>
      <c r="C4" s="27">
        <f>SUM(Загальна!H4:N4)</f>
        <v>2269</v>
      </c>
      <c r="D4" s="28">
        <f>C4-B4</f>
        <v>590</v>
      </c>
      <c r="E4" s="29">
        <f>SUM(Загальна!O4:U4)</f>
        <v>2107</v>
      </c>
      <c r="F4" s="28">
        <f>E4-C4</f>
        <v>-162</v>
      </c>
      <c r="G4" s="29">
        <f>SUM(Загальна!V4:AB4)</f>
        <v>3379</v>
      </c>
      <c r="H4" s="28">
        <f>G4-E4</f>
        <v>1272</v>
      </c>
      <c r="I4" s="29">
        <f>SUM(Загальна!AC4:AD4)</f>
        <v>0</v>
      </c>
      <c r="J4" s="28">
        <f>I4-G4</f>
        <v>-3379</v>
      </c>
      <c r="K4" s="30">
        <f>B4+C4+E4+G4+I4</f>
        <v>9434</v>
      </c>
    </row>
    <row r="5" spans="1:11" ht="15.75" thickBot="1">
      <c r="A5" s="11"/>
      <c r="B5" s="12" t="s">
        <v>23</v>
      </c>
      <c r="C5" s="12"/>
      <c r="D5" s="21"/>
      <c r="E5" s="12"/>
      <c r="F5" s="21"/>
      <c r="G5" s="12"/>
      <c r="H5" s="21"/>
      <c r="I5" s="23"/>
      <c r="J5" s="31"/>
      <c r="K5" s="25"/>
    </row>
    <row r="6" spans="1:11" ht="15">
      <c r="A6" s="5" t="s">
        <v>26</v>
      </c>
      <c r="B6" s="26">
        <f>SUM(Загальна!B16:G16)</f>
        <v>105</v>
      </c>
      <c r="C6" s="27">
        <f>SUM(Загальна!H16:N16)</f>
        <v>175</v>
      </c>
      <c r="D6" s="28">
        <f>C6-B6</f>
        <v>70</v>
      </c>
      <c r="E6" s="29">
        <f>SUM(Загальна!O16:U16)</f>
        <v>141</v>
      </c>
      <c r="F6" s="28">
        <f>E6-C6</f>
        <v>-34</v>
      </c>
      <c r="G6" s="29">
        <f>SUM(Загальна!V16:AB16)</f>
        <v>114</v>
      </c>
      <c r="H6" s="28">
        <f>G6-E6</f>
        <v>-27</v>
      </c>
      <c r="I6" s="29">
        <f>SUM(Загальна!AC16:AD16)</f>
        <v>0</v>
      </c>
      <c r="J6" s="28">
        <f>I6-G6</f>
        <v>-114</v>
      </c>
      <c r="K6" s="30">
        <f>B6+C6+E6+G6+I6</f>
        <v>535</v>
      </c>
    </row>
    <row r="7" spans="1:11" s="1" customFormat="1" ht="15">
      <c r="A7" s="10" t="s">
        <v>1</v>
      </c>
      <c r="B7" s="32">
        <f>B6/B3</f>
        <v>0.10304219823356231</v>
      </c>
      <c r="C7" s="33">
        <f aca="true" t="shared" si="0" ref="C7:K7">C6/C3</f>
        <v>0.12736535662299855</v>
      </c>
      <c r="D7" s="34" t="s">
        <v>5</v>
      </c>
      <c r="E7" s="35">
        <f t="shared" si="0"/>
        <v>0.11199364575059571</v>
      </c>
      <c r="F7" s="34" t="s">
        <v>5</v>
      </c>
      <c r="G7" s="35">
        <f t="shared" si="0"/>
        <v>0.05621301775147929</v>
      </c>
      <c r="H7" s="34" t="s">
        <v>5</v>
      </c>
      <c r="I7" s="35" t="e">
        <f t="shared" si="0"/>
        <v>#DIV/0!</v>
      </c>
      <c r="J7" s="34" t="s">
        <v>5</v>
      </c>
      <c r="K7" s="36">
        <f t="shared" si="0"/>
        <v>0.09419014084507042</v>
      </c>
    </row>
    <row r="8" spans="1:11" ht="15">
      <c r="A8" s="5" t="s">
        <v>27</v>
      </c>
      <c r="B8" s="26">
        <f>SUM(Загальна!B18:G18)</f>
        <v>171</v>
      </c>
      <c r="C8" s="27">
        <f>SUM(Загальна!H18:N18)</f>
        <v>306</v>
      </c>
      <c r="D8" s="37">
        <f>C8-B8</f>
        <v>135</v>
      </c>
      <c r="E8" s="29">
        <f>SUM(Загальна!O18:U18)</f>
        <v>281</v>
      </c>
      <c r="F8" s="37">
        <f>E8-C8</f>
        <v>-25</v>
      </c>
      <c r="G8" s="29">
        <f>SUM(Загальна!V18:AB18)</f>
        <v>216</v>
      </c>
      <c r="H8" s="37">
        <f>G8-E8</f>
        <v>-65</v>
      </c>
      <c r="I8" s="29">
        <f>SUM(Загальна!AC18:AD18)</f>
        <v>0</v>
      </c>
      <c r="J8" s="37">
        <f>I8-G8</f>
        <v>-216</v>
      </c>
      <c r="K8" s="30">
        <f>B8+C8+E8+G8+I8</f>
        <v>974</v>
      </c>
    </row>
    <row r="9" spans="1:11" s="1" customFormat="1" ht="15">
      <c r="A9" s="10" t="s">
        <v>1</v>
      </c>
      <c r="B9" s="32">
        <f>B8/B4</f>
        <v>0.10184633710541989</v>
      </c>
      <c r="C9" s="33">
        <f aca="true" t="shared" si="1" ref="C9:K9">C8/C4</f>
        <v>0.13486117232260908</v>
      </c>
      <c r="D9" s="34" t="s">
        <v>5</v>
      </c>
      <c r="E9" s="35">
        <f t="shared" si="1"/>
        <v>0.13336497389653537</v>
      </c>
      <c r="F9" s="34" t="s">
        <v>5</v>
      </c>
      <c r="G9" s="35">
        <f t="shared" si="1"/>
        <v>0.063924237940219</v>
      </c>
      <c r="H9" s="34" t="s">
        <v>5</v>
      </c>
      <c r="I9" s="35" t="e">
        <f t="shared" si="1"/>
        <v>#DIV/0!</v>
      </c>
      <c r="J9" s="34" t="s">
        <v>5</v>
      </c>
      <c r="K9" s="36">
        <f t="shared" si="1"/>
        <v>0.1032435870256519</v>
      </c>
    </row>
    <row r="10" spans="1:11" ht="30" customHeight="1" thickBot="1">
      <c r="A10" s="11"/>
      <c r="B10" s="13" t="s">
        <v>24</v>
      </c>
      <c r="C10" s="13"/>
      <c r="D10" s="38"/>
      <c r="E10" s="13"/>
      <c r="F10" s="38"/>
      <c r="G10" s="13"/>
      <c r="H10" s="38"/>
      <c r="I10" s="23"/>
      <c r="J10" s="31"/>
      <c r="K10" s="25"/>
    </row>
    <row r="11" spans="1:11" ht="15">
      <c r="A11" s="5" t="s">
        <v>26</v>
      </c>
      <c r="B11" s="26">
        <f>SUM(Загальна!B21:G21)</f>
        <v>613</v>
      </c>
      <c r="C11" s="27">
        <f>SUM(Загальна!H21:N21)</f>
        <v>1247</v>
      </c>
      <c r="D11" s="28">
        <f>C11-B11</f>
        <v>634</v>
      </c>
      <c r="E11" s="29">
        <f>SUM(Загальна!O21:U21)</f>
        <v>1068</v>
      </c>
      <c r="F11" s="28">
        <f>E11-C11</f>
        <v>-179</v>
      </c>
      <c r="G11" s="29">
        <f>SUM(Загальна!V21:AB21)</f>
        <v>1273</v>
      </c>
      <c r="H11" s="28">
        <f>G11-E11</f>
        <v>205</v>
      </c>
      <c r="I11" s="29">
        <f>SUM(Загальна!AC21:AD21)</f>
        <v>0</v>
      </c>
      <c r="J11" s="28">
        <f>I11-G11</f>
        <v>-1273</v>
      </c>
      <c r="K11" s="30">
        <f>B11+C11+E11+G11+I11</f>
        <v>4201</v>
      </c>
    </row>
    <row r="12" spans="1:11" s="1" customFormat="1" ht="15">
      <c r="A12" s="10" t="s">
        <v>1</v>
      </c>
      <c r="B12" s="32">
        <f>B11/B3</f>
        <v>0.6015701668302257</v>
      </c>
      <c r="C12" s="33">
        <f aca="true" t="shared" si="2" ref="C12:K12">C11/C3</f>
        <v>0.9075691411935953</v>
      </c>
      <c r="D12" s="34" t="s">
        <v>5</v>
      </c>
      <c r="E12" s="35">
        <f t="shared" si="2"/>
        <v>0.8482922954725973</v>
      </c>
      <c r="F12" s="34" t="s">
        <v>5</v>
      </c>
      <c r="G12" s="35">
        <f t="shared" si="2"/>
        <v>0.6277120315581854</v>
      </c>
      <c r="H12" s="34" t="s">
        <v>5</v>
      </c>
      <c r="I12" s="35" t="e">
        <f t="shared" si="2"/>
        <v>#DIV/0!</v>
      </c>
      <c r="J12" s="34" t="s">
        <v>5</v>
      </c>
      <c r="K12" s="36">
        <f t="shared" si="2"/>
        <v>0.7396126760563381</v>
      </c>
    </row>
    <row r="13" spans="1:11" ht="15">
      <c r="A13" s="5" t="s">
        <v>27</v>
      </c>
      <c r="B13" s="26">
        <f>SUM(Загальна!B22:G22)</f>
        <v>1047</v>
      </c>
      <c r="C13" s="27">
        <f>SUM(Загальна!H22:N22)</f>
        <v>2121</v>
      </c>
      <c r="D13" s="37">
        <f>C13-B13</f>
        <v>1074</v>
      </c>
      <c r="E13" s="29">
        <f>SUM(Загальна!O22:U22)</f>
        <v>1714</v>
      </c>
      <c r="F13" s="37">
        <f>E13-C13</f>
        <v>-407</v>
      </c>
      <c r="G13" s="29">
        <f>SUM(Загальна!V22:AB22)</f>
        <v>2067</v>
      </c>
      <c r="H13" s="37">
        <f>G13-E13</f>
        <v>353</v>
      </c>
      <c r="I13" s="29">
        <f>SUM(Загальна!AC22:AD22)</f>
        <v>0</v>
      </c>
      <c r="J13" s="37">
        <f>I13-G13</f>
        <v>-2067</v>
      </c>
      <c r="K13" s="30">
        <f>B13+C13+E13+G13+I13</f>
        <v>6949</v>
      </c>
    </row>
    <row r="14" spans="1:11" s="1" customFormat="1" ht="15">
      <c r="A14" s="10" t="s">
        <v>1</v>
      </c>
      <c r="B14" s="32">
        <f>B13/B4</f>
        <v>0.6235854675402025</v>
      </c>
      <c r="C14" s="33">
        <f aca="true" t="shared" si="3" ref="C14:K14">C13/C4</f>
        <v>0.9347730277655355</v>
      </c>
      <c r="D14" s="34" t="s">
        <v>5</v>
      </c>
      <c r="E14" s="35">
        <f t="shared" si="3"/>
        <v>0.8134788799240626</v>
      </c>
      <c r="F14" s="34" t="s">
        <v>5</v>
      </c>
      <c r="G14" s="35">
        <f t="shared" si="3"/>
        <v>0.6117194436223735</v>
      </c>
      <c r="H14" s="34" t="s">
        <v>5</v>
      </c>
      <c r="I14" s="35" t="e">
        <f t="shared" si="3"/>
        <v>#DIV/0!</v>
      </c>
      <c r="J14" s="34" t="s">
        <v>5</v>
      </c>
      <c r="K14" s="36">
        <f t="shared" si="3"/>
        <v>0.7365910536357855</v>
      </c>
    </row>
  </sheetData>
  <sheetProtection/>
  <mergeCells count="3">
    <mergeCell ref="B2:K2"/>
    <mergeCell ref="B5:K5"/>
    <mergeCell ref="B10:K10"/>
  </mergeCells>
  <printOptions/>
  <pageMargins left="0.7" right="0.7" top="0.75" bottom="0.75" header="0.3" footer="0.3"/>
  <pageSetup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1"/>
  <sheetViews>
    <sheetView zoomScalePageLayoutView="0" workbookViewId="0" topLeftCell="A1">
      <selection activeCell="I11" sqref="I11"/>
    </sheetView>
  </sheetViews>
  <sheetFormatPr defaultColWidth="9.140625" defaultRowHeight="15"/>
  <cols>
    <col min="1" max="1" width="13.28125" style="75" bestFit="1" customWidth="1"/>
    <col min="2" max="5" width="7.140625" style="70" bestFit="1" customWidth="1"/>
    <col min="6" max="6" width="6.7109375" style="70" customWidth="1"/>
    <col min="7" max="7" width="6.7109375" style="78" customWidth="1"/>
    <col min="8" max="8" width="8.140625" style="70" bestFit="1" customWidth="1"/>
    <col min="9" max="9" width="7.140625" style="70" bestFit="1" customWidth="1"/>
    <col min="10" max="10" width="8.140625" style="70" bestFit="1" customWidth="1"/>
    <col min="11" max="11" width="7.140625" style="78" bestFit="1" customWidth="1"/>
    <col min="12" max="12" width="7.140625" style="70" bestFit="1" customWidth="1"/>
    <col min="13" max="13" width="6.7109375" style="70" customWidth="1"/>
    <col min="14" max="14" width="7.7109375" style="70" bestFit="1" customWidth="1"/>
    <col min="15" max="16" width="7.140625" style="70" bestFit="1" customWidth="1"/>
    <col min="17" max="17" width="8.140625" style="70" bestFit="1" customWidth="1"/>
    <col min="18" max="19" width="7.140625" style="78" bestFit="1" customWidth="1"/>
    <col min="20" max="21" width="7.7109375" style="70" bestFit="1" customWidth="1"/>
    <col min="22" max="23" width="7.140625" style="70" bestFit="1" customWidth="1"/>
    <col min="24" max="25" width="6.7109375" style="70" bestFit="1" customWidth="1"/>
    <col min="26" max="26" width="9.7109375" style="70" customWidth="1"/>
    <col min="27" max="27" width="7.7109375" style="70" customWidth="1"/>
    <col min="28" max="28" width="7.421875" style="70" customWidth="1"/>
    <col min="29" max="29" width="7.00390625" style="70" customWidth="1"/>
    <col min="30" max="30" width="7.57421875" style="70" customWidth="1"/>
    <col min="31" max="31" width="9.140625" style="79" customWidth="1"/>
    <col min="32" max="32" width="9.140625" style="75" customWidth="1"/>
    <col min="33" max="16384" width="9.140625" style="70" customWidth="1"/>
  </cols>
  <sheetData>
    <row r="1" spans="1:32" s="49" customFormat="1" ht="58.5" customHeight="1">
      <c r="A1" s="46"/>
      <c r="B1" s="47">
        <v>41366</v>
      </c>
      <c r="C1" s="47">
        <v>41367</v>
      </c>
      <c r="D1" s="47">
        <v>41368</v>
      </c>
      <c r="E1" s="47">
        <v>41369</v>
      </c>
      <c r="F1" s="48">
        <v>41370</v>
      </c>
      <c r="G1" s="48">
        <v>41371</v>
      </c>
      <c r="H1" s="47">
        <v>41372</v>
      </c>
      <c r="I1" s="47">
        <v>41373</v>
      </c>
      <c r="J1" s="47">
        <v>41374</v>
      </c>
      <c r="K1" s="47">
        <v>41375</v>
      </c>
      <c r="L1" s="47">
        <v>41376</v>
      </c>
      <c r="M1" s="48">
        <v>41377</v>
      </c>
      <c r="N1" s="48">
        <v>41378</v>
      </c>
      <c r="O1" s="47">
        <v>41379</v>
      </c>
      <c r="P1" s="47">
        <v>41380</v>
      </c>
      <c r="Q1" s="47">
        <v>41381</v>
      </c>
      <c r="R1" s="47">
        <v>41382</v>
      </c>
      <c r="S1" s="47">
        <v>41383</v>
      </c>
      <c r="T1" s="48">
        <v>41384</v>
      </c>
      <c r="U1" s="48">
        <v>41385</v>
      </c>
      <c r="V1" s="47">
        <v>41386</v>
      </c>
      <c r="W1" s="47">
        <v>41387</v>
      </c>
      <c r="X1" s="47">
        <v>41388</v>
      </c>
      <c r="Y1" s="47">
        <v>41389</v>
      </c>
      <c r="Z1" s="47">
        <v>41390</v>
      </c>
      <c r="AA1" s="48">
        <v>41391</v>
      </c>
      <c r="AB1" s="48">
        <v>41392</v>
      </c>
      <c r="AC1" s="47">
        <v>41393</v>
      </c>
      <c r="AD1" s="47">
        <v>41394</v>
      </c>
      <c r="AE1" s="45" t="s">
        <v>35</v>
      </c>
      <c r="AF1" s="45" t="s">
        <v>36</v>
      </c>
    </row>
    <row r="2" spans="1:32" s="49" customFormat="1" ht="15" customHeight="1">
      <c r="A2" s="39" t="s">
        <v>22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1"/>
      <c r="AF2" s="42"/>
    </row>
    <row r="3" spans="1:32" s="49" customFormat="1" ht="15" customHeight="1">
      <c r="A3" s="43" t="s">
        <v>31</v>
      </c>
      <c r="B3" s="6">
        <f>B6+B11</f>
        <v>122</v>
      </c>
      <c r="C3" s="6">
        <f aca="true" t="shared" si="0" ref="C3:AD3">C6+C11</f>
        <v>127</v>
      </c>
      <c r="D3" s="6">
        <f t="shared" si="0"/>
        <v>318</v>
      </c>
      <c r="E3" s="6">
        <f t="shared" si="0"/>
        <v>409</v>
      </c>
      <c r="F3" s="50">
        <f t="shared" si="0"/>
        <v>27</v>
      </c>
      <c r="G3" s="51">
        <f t="shared" si="0"/>
        <v>16</v>
      </c>
      <c r="H3" s="6">
        <f t="shared" si="0"/>
        <v>450</v>
      </c>
      <c r="I3" s="6">
        <f t="shared" si="0"/>
        <v>318</v>
      </c>
      <c r="J3" s="6">
        <f t="shared" si="0"/>
        <v>193</v>
      </c>
      <c r="K3" s="26">
        <f t="shared" si="0"/>
        <v>174</v>
      </c>
      <c r="L3" s="6">
        <f t="shared" si="0"/>
        <v>231</v>
      </c>
      <c r="M3" s="50">
        <f t="shared" si="0"/>
        <v>3</v>
      </c>
      <c r="N3" s="50">
        <f t="shared" si="0"/>
        <v>5</v>
      </c>
      <c r="O3" s="6">
        <f t="shared" si="0"/>
        <v>337</v>
      </c>
      <c r="P3" s="6">
        <f t="shared" si="0"/>
        <v>290</v>
      </c>
      <c r="Q3" s="6">
        <f t="shared" si="0"/>
        <v>220</v>
      </c>
      <c r="R3" s="6">
        <f t="shared" si="0"/>
        <v>155</v>
      </c>
      <c r="S3" s="6">
        <f t="shared" si="0"/>
        <v>247</v>
      </c>
      <c r="T3" s="50">
        <f t="shared" si="0"/>
        <v>8</v>
      </c>
      <c r="U3" s="50">
        <f t="shared" si="0"/>
        <v>2</v>
      </c>
      <c r="V3" s="6">
        <f t="shared" si="0"/>
        <v>434</v>
      </c>
      <c r="W3" s="6">
        <f t="shared" si="0"/>
        <v>411</v>
      </c>
      <c r="X3" s="6">
        <f t="shared" si="0"/>
        <v>500</v>
      </c>
      <c r="Y3" s="6">
        <f t="shared" si="0"/>
        <v>683</v>
      </c>
      <c r="Z3" s="6">
        <f t="shared" si="0"/>
        <v>0</v>
      </c>
      <c r="AA3" s="6">
        <f t="shared" si="0"/>
        <v>0</v>
      </c>
      <c r="AB3" s="6">
        <f t="shared" si="0"/>
        <v>0</v>
      </c>
      <c r="AC3" s="6">
        <f t="shared" si="0"/>
        <v>0</v>
      </c>
      <c r="AD3" s="6">
        <f t="shared" si="0"/>
        <v>0</v>
      </c>
      <c r="AE3" s="52">
        <f>SUM(B3:AD3)/24</f>
        <v>236.66666666666666</v>
      </c>
      <c r="AF3" s="53">
        <f>SUM(B3:AD3)</f>
        <v>5680</v>
      </c>
    </row>
    <row r="4" spans="1:32" s="49" customFormat="1" ht="15" customHeight="1">
      <c r="A4" s="43" t="s">
        <v>32</v>
      </c>
      <c r="B4" s="6">
        <f>B8+B13</f>
        <v>192</v>
      </c>
      <c r="C4" s="6">
        <f aca="true" t="shared" si="1" ref="C4:AD4">C8+C13</f>
        <v>209</v>
      </c>
      <c r="D4" s="6">
        <f t="shared" si="1"/>
        <v>497</v>
      </c>
      <c r="E4" s="6">
        <f t="shared" si="1"/>
        <v>706</v>
      </c>
      <c r="F4" s="50">
        <f t="shared" si="1"/>
        <v>44</v>
      </c>
      <c r="G4" s="51">
        <f t="shared" si="1"/>
        <v>31</v>
      </c>
      <c r="H4" s="6">
        <f t="shared" si="1"/>
        <v>809</v>
      </c>
      <c r="I4" s="6">
        <f t="shared" si="1"/>
        <v>498</v>
      </c>
      <c r="J4" s="6">
        <f t="shared" si="1"/>
        <v>305</v>
      </c>
      <c r="K4" s="26">
        <f t="shared" si="1"/>
        <v>263</v>
      </c>
      <c r="L4" s="6">
        <f t="shared" si="1"/>
        <v>383</v>
      </c>
      <c r="M4" s="50">
        <f t="shared" si="1"/>
        <v>4</v>
      </c>
      <c r="N4" s="50">
        <f t="shared" si="1"/>
        <v>7</v>
      </c>
      <c r="O4" s="6">
        <f t="shared" si="1"/>
        <v>568</v>
      </c>
      <c r="P4" s="6">
        <f t="shared" si="1"/>
        <v>465</v>
      </c>
      <c r="Q4" s="6">
        <f t="shared" si="1"/>
        <v>380</v>
      </c>
      <c r="R4" s="6">
        <f t="shared" si="1"/>
        <v>260</v>
      </c>
      <c r="S4" s="6">
        <f t="shared" si="1"/>
        <v>412</v>
      </c>
      <c r="T4" s="50">
        <f t="shared" si="1"/>
        <v>20</v>
      </c>
      <c r="U4" s="50">
        <f t="shared" si="1"/>
        <v>2</v>
      </c>
      <c r="V4" s="6">
        <f t="shared" si="1"/>
        <v>679</v>
      </c>
      <c r="W4" s="6">
        <f t="shared" si="1"/>
        <v>783</v>
      </c>
      <c r="X4" s="6">
        <f t="shared" si="1"/>
        <v>822</v>
      </c>
      <c r="Y4" s="6">
        <f t="shared" si="1"/>
        <v>1095</v>
      </c>
      <c r="Z4" s="6">
        <f t="shared" si="1"/>
        <v>0</v>
      </c>
      <c r="AA4" s="6">
        <f t="shared" si="1"/>
        <v>0</v>
      </c>
      <c r="AB4" s="6">
        <f t="shared" si="1"/>
        <v>0</v>
      </c>
      <c r="AC4" s="6">
        <f t="shared" si="1"/>
        <v>0</v>
      </c>
      <c r="AD4" s="6">
        <f t="shared" si="1"/>
        <v>0</v>
      </c>
      <c r="AE4" s="52">
        <f>SUM(B4:AD4)/24</f>
        <v>393.0833333333333</v>
      </c>
      <c r="AF4" s="53">
        <f>SUM(B4:AD4)</f>
        <v>9434</v>
      </c>
    </row>
    <row r="5" spans="1:32" s="49" customFormat="1" ht="15" customHeight="1">
      <c r="A5" s="39" t="s">
        <v>25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1"/>
      <c r="AF5" s="54"/>
    </row>
    <row r="6" spans="1:32" s="49" customFormat="1" ht="15" customHeight="1">
      <c r="A6" s="43" t="s">
        <v>31</v>
      </c>
      <c r="B6" s="55">
        <f>'Статистика подобово'!B4</f>
        <v>26</v>
      </c>
      <c r="C6" s="55">
        <f>'Статистика подобово'!D4</f>
        <v>5</v>
      </c>
      <c r="D6" s="55">
        <f>'Статистика подобово'!D13</f>
        <v>93</v>
      </c>
      <c r="E6" s="55">
        <f>'Статистика подобово'!D22</f>
        <v>44</v>
      </c>
      <c r="F6" s="56">
        <f>'Статистика подобово'!D31</f>
        <v>5</v>
      </c>
      <c r="G6" s="56">
        <f>'Статистика подобово'!D40</f>
        <v>1</v>
      </c>
      <c r="H6" s="55">
        <f>'Статистика подобово'!D49</f>
        <v>48</v>
      </c>
      <c r="I6" s="55">
        <f>'Статистика подобово'!D58</f>
        <v>45</v>
      </c>
      <c r="J6" s="55">
        <f>'Статистика подобово'!D67</f>
        <v>18</v>
      </c>
      <c r="K6" s="55">
        <f>'Статистика подобово'!D76</f>
        <v>8</v>
      </c>
      <c r="L6" s="55">
        <f>'Статистика подобово'!D85</f>
        <v>11</v>
      </c>
      <c r="M6" s="56">
        <f>'Статистика подобово'!D94</f>
        <v>1</v>
      </c>
      <c r="N6" s="56">
        <f>'Статистика подобово'!D103</f>
        <v>0</v>
      </c>
      <c r="O6" s="55">
        <f>'Статистика подобово'!D112</f>
        <v>35</v>
      </c>
      <c r="P6" s="55">
        <f>'Статистика подобово'!D121</f>
        <v>17</v>
      </c>
      <c r="Q6" s="55">
        <f>'Статистика подобово'!D130</f>
        <v>14</v>
      </c>
      <c r="R6" s="55">
        <f>'Статистика подобово'!D139</f>
        <v>1</v>
      </c>
      <c r="S6" s="55">
        <f>'Статистика подобово'!D148</f>
        <v>10</v>
      </c>
      <c r="T6" s="56">
        <f>'Статистика подобово'!D157</f>
        <v>0</v>
      </c>
      <c r="U6" s="56">
        <f>'Статистика подобово'!D166</f>
        <v>0</v>
      </c>
      <c r="V6" s="55">
        <f>'Статистика подобово'!D175</f>
        <v>17</v>
      </c>
      <c r="W6" s="55">
        <f>'Статистика подобово'!D184</f>
        <v>11</v>
      </c>
      <c r="X6" s="55">
        <f>'Статистика подобово'!D193</f>
        <v>12</v>
      </c>
      <c r="Y6" s="55">
        <f>'Статистика подобово'!D202</f>
        <v>33</v>
      </c>
      <c r="Z6" s="55">
        <f>'Статистика подобово'!Z4</f>
        <v>0</v>
      </c>
      <c r="AA6" s="55">
        <f>'Статистика подобово'!AA4</f>
        <v>0</v>
      </c>
      <c r="AB6" s="55">
        <f>'Статистика подобово'!AB4</f>
        <v>0</v>
      </c>
      <c r="AC6" s="55">
        <f>'Статистика подобово'!AC4</f>
        <v>0</v>
      </c>
      <c r="AD6" s="55">
        <f>'Статистика подобово'!AD4</f>
        <v>0</v>
      </c>
      <c r="AE6" s="52">
        <f>SUM(B6:AD6)/24</f>
        <v>18.958333333333332</v>
      </c>
      <c r="AF6" s="53">
        <f>SUM(B6:AD6)</f>
        <v>455</v>
      </c>
    </row>
    <row r="7" spans="1:32" s="63" customFormat="1" ht="15" customHeight="1">
      <c r="A7" s="44" t="s">
        <v>33</v>
      </c>
      <c r="B7" s="57">
        <f>B6/B3</f>
        <v>0.21311475409836064</v>
      </c>
      <c r="C7" s="57">
        <f aca="true" t="shared" si="2" ref="C7:AD7">C6/C3</f>
        <v>0.03937007874015748</v>
      </c>
      <c r="D7" s="57">
        <f t="shared" si="2"/>
        <v>0.29245283018867924</v>
      </c>
      <c r="E7" s="57">
        <f t="shared" si="2"/>
        <v>0.10757946210268948</v>
      </c>
      <c r="F7" s="58">
        <f t="shared" si="2"/>
        <v>0.18518518518518517</v>
      </c>
      <c r="G7" s="59">
        <f t="shared" si="2"/>
        <v>0.0625</v>
      </c>
      <c r="H7" s="57">
        <f t="shared" si="2"/>
        <v>0.10666666666666667</v>
      </c>
      <c r="I7" s="57">
        <f t="shared" si="2"/>
        <v>0.14150943396226415</v>
      </c>
      <c r="J7" s="57">
        <f t="shared" si="2"/>
        <v>0.09326424870466321</v>
      </c>
      <c r="K7" s="60">
        <f t="shared" si="2"/>
        <v>0.04597701149425287</v>
      </c>
      <c r="L7" s="57">
        <f t="shared" si="2"/>
        <v>0.047619047619047616</v>
      </c>
      <c r="M7" s="58">
        <f t="shared" si="2"/>
        <v>0.3333333333333333</v>
      </c>
      <c r="N7" s="58">
        <f t="shared" si="2"/>
        <v>0</v>
      </c>
      <c r="O7" s="57">
        <f t="shared" si="2"/>
        <v>0.10385756676557864</v>
      </c>
      <c r="P7" s="57">
        <f t="shared" si="2"/>
        <v>0.05862068965517241</v>
      </c>
      <c r="Q7" s="57">
        <f t="shared" si="2"/>
        <v>0.06363636363636363</v>
      </c>
      <c r="R7" s="61">
        <f t="shared" si="2"/>
        <v>0.0064516129032258064</v>
      </c>
      <c r="S7" s="61">
        <f t="shared" si="2"/>
        <v>0.04048582995951417</v>
      </c>
      <c r="T7" s="58">
        <f t="shared" si="2"/>
        <v>0</v>
      </c>
      <c r="U7" s="58">
        <f t="shared" si="2"/>
        <v>0</v>
      </c>
      <c r="V7" s="57">
        <f t="shared" si="2"/>
        <v>0.03917050691244239</v>
      </c>
      <c r="W7" s="57">
        <f t="shared" si="2"/>
        <v>0.0267639902676399</v>
      </c>
      <c r="X7" s="57">
        <f t="shared" si="2"/>
        <v>0.024</v>
      </c>
      <c r="Y7" s="57">
        <f t="shared" si="2"/>
        <v>0.048316251830161056</v>
      </c>
      <c r="Z7" s="57" t="e">
        <f t="shared" si="2"/>
        <v>#DIV/0!</v>
      </c>
      <c r="AA7" s="57" t="e">
        <f t="shared" si="2"/>
        <v>#DIV/0!</v>
      </c>
      <c r="AB7" s="57" t="e">
        <f t="shared" si="2"/>
        <v>#DIV/0!</v>
      </c>
      <c r="AC7" s="57" t="e">
        <f t="shared" si="2"/>
        <v>#DIV/0!</v>
      </c>
      <c r="AD7" s="57" t="e">
        <f t="shared" si="2"/>
        <v>#DIV/0!</v>
      </c>
      <c r="AE7" s="10">
        <f>SUM(B7:Y7)/24</f>
        <v>0.0866614526677249</v>
      </c>
      <c r="AF7" s="62">
        <f>AF6/AF3</f>
        <v>0.0801056338028169</v>
      </c>
    </row>
    <row r="8" spans="1:32" s="49" customFormat="1" ht="15" customHeight="1">
      <c r="A8" s="43" t="s">
        <v>32</v>
      </c>
      <c r="B8" s="55">
        <f>'Статистика подобово'!C4</f>
        <v>44</v>
      </c>
      <c r="C8" s="64">
        <f>'Статистика подобово'!E4</f>
        <v>7</v>
      </c>
      <c r="D8" s="64">
        <f>'Статистика подобово'!E13</f>
        <v>163</v>
      </c>
      <c r="E8" s="64">
        <f>'Статистика подобово'!E22</f>
        <v>64</v>
      </c>
      <c r="F8" s="65">
        <f>'Статистика подобово'!E31</f>
        <v>5</v>
      </c>
      <c r="G8" s="65">
        <f>'Статистика подобово'!E40</f>
        <v>2</v>
      </c>
      <c r="H8" s="64">
        <f>'Статистика подобово'!E49</f>
        <v>94</v>
      </c>
      <c r="I8" s="64">
        <f>'Статистика подобово'!E58</f>
        <v>71</v>
      </c>
      <c r="J8" s="64">
        <f>'Статистика подобово'!E67</f>
        <v>25</v>
      </c>
      <c r="K8" s="64">
        <f>'Статистика подобово'!E76</f>
        <v>14</v>
      </c>
      <c r="L8" s="64">
        <f>'Статистика подобово'!E85</f>
        <v>14</v>
      </c>
      <c r="M8" s="65">
        <f>'Статистика подобово'!E94</f>
        <v>2</v>
      </c>
      <c r="N8" s="65">
        <f>'Статистика подобово'!E103</f>
        <v>0</v>
      </c>
      <c r="O8" s="64">
        <f>'Статистика подобово'!E112</f>
        <v>48</v>
      </c>
      <c r="P8" s="64">
        <f>'Статистика подобово'!E121</f>
        <v>36</v>
      </c>
      <c r="Q8" s="64">
        <f>'Статистика подобово'!E130</f>
        <v>31</v>
      </c>
      <c r="R8" s="64">
        <f>'Статистика подобово'!E139</f>
        <v>1</v>
      </c>
      <c r="S8" s="64">
        <f>'Статистика подобово'!E148</f>
        <v>13</v>
      </c>
      <c r="T8" s="65">
        <f>'Статистика подобово'!E157</f>
        <v>0</v>
      </c>
      <c r="U8" s="65">
        <f>'Статистика подобово'!E166</f>
        <v>0</v>
      </c>
      <c r="V8" s="64">
        <f>'Статистика подобово'!E175</f>
        <v>26</v>
      </c>
      <c r="W8" s="64">
        <f>'Статистика подобово'!E184</f>
        <v>13</v>
      </c>
      <c r="X8" s="64">
        <f>'Статистика подобово'!E193</f>
        <v>24</v>
      </c>
      <c r="Y8" s="64">
        <f>'Статистика подобово'!E202</f>
        <v>42</v>
      </c>
      <c r="Z8" s="64"/>
      <c r="AA8" s="65"/>
      <c r="AB8" s="65"/>
      <c r="AC8" s="64"/>
      <c r="AD8" s="64"/>
      <c r="AE8" s="52">
        <f>SUM(B8:AD8)/24</f>
        <v>30.791666666666668</v>
      </c>
      <c r="AF8" s="53">
        <f>SUM(B8:AD8)</f>
        <v>739</v>
      </c>
    </row>
    <row r="9" spans="1:32" s="63" customFormat="1" ht="15" customHeight="1">
      <c r="A9" s="44" t="s">
        <v>34</v>
      </c>
      <c r="B9" s="60">
        <f>B8/B4</f>
        <v>0.22916666666666666</v>
      </c>
      <c r="C9" s="60">
        <f aca="true" t="shared" si="3" ref="C9:AD9">C8/C4</f>
        <v>0.03349282296650718</v>
      </c>
      <c r="D9" s="60">
        <f t="shared" si="3"/>
        <v>0.32796780684104626</v>
      </c>
      <c r="E9" s="60">
        <f t="shared" si="3"/>
        <v>0.0906515580736544</v>
      </c>
      <c r="F9" s="59">
        <f t="shared" si="3"/>
        <v>0.11363636363636363</v>
      </c>
      <c r="G9" s="59">
        <f t="shared" si="3"/>
        <v>0.06451612903225806</v>
      </c>
      <c r="H9" s="60">
        <f t="shared" si="3"/>
        <v>0.1161928306551298</v>
      </c>
      <c r="I9" s="60">
        <f t="shared" si="3"/>
        <v>0.142570281124498</v>
      </c>
      <c r="J9" s="60">
        <f t="shared" si="3"/>
        <v>0.08196721311475409</v>
      </c>
      <c r="K9" s="60">
        <f t="shared" si="3"/>
        <v>0.053231939163498096</v>
      </c>
      <c r="L9" s="60">
        <f t="shared" si="3"/>
        <v>0.03655352480417755</v>
      </c>
      <c r="M9" s="59">
        <f t="shared" si="3"/>
        <v>0.5</v>
      </c>
      <c r="N9" s="59">
        <f t="shared" si="3"/>
        <v>0</v>
      </c>
      <c r="O9" s="60">
        <f t="shared" si="3"/>
        <v>0.08450704225352113</v>
      </c>
      <c r="P9" s="60">
        <f t="shared" si="3"/>
        <v>0.07741935483870968</v>
      </c>
      <c r="Q9" s="60">
        <f t="shared" si="3"/>
        <v>0.08157894736842106</v>
      </c>
      <c r="R9" s="60">
        <f t="shared" si="3"/>
        <v>0.0038461538461538464</v>
      </c>
      <c r="S9" s="60">
        <f t="shared" si="3"/>
        <v>0.03155339805825243</v>
      </c>
      <c r="T9" s="59">
        <f t="shared" si="3"/>
        <v>0</v>
      </c>
      <c r="U9" s="59">
        <f t="shared" si="3"/>
        <v>0</v>
      </c>
      <c r="V9" s="60">
        <f t="shared" si="3"/>
        <v>0.03829160530191458</v>
      </c>
      <c r="W9" s="60">
        <f t="shared" si="3"/>
        <v>0.016602809706257982</v>
      </c>
      <c r="X9" s="60">
        <f t="shared" si="3"/>
        <v>0.029197080291970802</v>
      </c>
      <c r="Y9" s="60">
        <f t="shared" si="3"/>
        <v>0.038356164383561646</v>
      </c>
      <c r="Z9" s="60" t="e">
        <f t="shared" si="3"/>
        <v>#DIV/0!</v>
      </c>
      <c r="AA9" s="60" t="e">
        <f t="shared" si="3"/>
        <v>#DIV/0!</v>
      </c>
      <c r="AB9" s="60" t="e">
        <f t="shared" si="3"/>
        <v>#DIV/0!</v>
      </c>
      <c r="AC9" s="60" t="e">
        <f t="shared" si="3"/>
        <v>#DIV/0!</v>
      </c>
      <c r="AD9" s="60" t="e">
        <f t="shared" si="3"/>
        <v>#DIV/0!</v>
      </c>
      <c r="AE9" s="10">
        <f>SUM(B9:Y9)/24</f>
        <v>0.0913041538386382</v>
      </c>
      <c r="AF9" s="62">
        <f>AF8/AF4</f>
        <v>0.07833368666525334</v>
      </c>
    </row>
    <row r="10" spans="1:32" s="49" customFormat="1" ht="15" customHeight="1">
      <c r="A10" s="39" t="s">
        <v>21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1"/>
      <c r="AF10" s="54"/>
    </row>
    <row r="11" spans="1:32" s="49" customFormat="1" ht="15" customHeight="1">
      <c r="A11" s="43" t="s">
        <v>31</v>
      </c>
      <c r="B11" s="66">
        <f>'Статистика подобово'!B5</f>
        <v>96</v>
      </c>
      <c r="C11" s="66">
        <f>'Статистика подобово'!D5</f>
        <v>122</v>
      </c>
      <c r="D11" s="66">
        <f>'Статистика подобово'!D14</f>
        <v>225</v>
      </c>
      <c r="E11" s="66">
        <f>'Статистика подобово'!D23</f>
        <v>365</v>
      </c>
      <c r="F11" s="67">
        <f>'Статистика подобово'!D32</f>
        <v>22</v>
      </c>
      <c r="G11" s="67">
        <f>'Статистика подобово'!D41</f>
        <v>15</v>
      </c>
      <c r="H11" s="66">
        <f>'Статистика подобово'!D50</f>
        <v>402</v>
      </c>
      <c r="I11" s="66">
        <f>'Статистика подобово'!D59</f>
        <v>273</v>
      </c>
      <c r="J11" s="66">
        <f>'Статистика подобово'!D68</f>
        <v>175</v>
      </c>
      <c r="K11" s="66">
        <f>'Статистика подобово'!D77</f>
        <v>166</v>
      </c>
      <c r="L11" s="66">
        <f>'Статистика подобово'!D86</f>
        <v>220</v>
      </c>
      <c r="M11" s="67">
        <f>'Статистика подобово'!D95</f>
        <v>2</v>
      </c>
      <c r="N11" s="67">
        <f>'Статистика подобово'!D104</f>
        <v>5</v>
      </c>
      <c r="O11" s="66">
        <f>'Статистика подобово'!D113</f>
        <v>302</v>
      </c>
      <c r="P11" s="66">
        <f>'Статистика подобово'!D122</f>
        <v>273</v>
      </c>
      <c r="Q11" s="66">
        <f>'Статистика подобово'!D131</f>
        <v>206</v>
      </c>
      <c r="R11" s="66">
        <f>'Статистика подобово'!D140</f>
        <v>154</v>
      </c>
      <c r="S11" s="66">
        <f>'Статистика подобово'!D149</f>
        <v>237</v>
      </c>
      <c r="T11" s="67">
        <f>'Статистика подобово'!D158</f>
        <v>8</v>
      </c>
      <c r="U11" s="67">
        <f>'Статистика подобово'!D167</f>
        <v>2</v>
      </c>
      <c r="V11" s="66">
        <f>'Статистика подобово'!D176</f>
        <v>417</v>
      </c>
      <c r="W11" s="66">
        <f>'Статистика подобово'!D185</f>
        <v>400</v>
      </c>
      <c r="X11" s="66">
        <f>'Статистика подобово'!D194</f>
        <v>488</v>
      </c>
      <c r="Y11" s="66">
        <f>'Статистика подобово'!D203</f>
        <v>650</v>
      </c>
      <c r="Z11" s="66"/>
      <c r="AA11" s="66"/>
      <c r="AB11" s="66"/>
      <c r="AC11" s="66"/>
      <c r="AD11" s="66"/>
      <c r="AE11" s="52">
        <f>SUM(B11:AD11)/24</f>
        <v>217.70833333333334</v>
      </c>
      <c r="AF11" s="53">
        <f>SUM(B11:AD11)</f>
        <v>5225</v>
      </c>
    </row>
    <row r="12" spans="1:32" s="63" customFormat="1" ht="15" customHeight="1">
      <c r="A12" s="44" t="s">
        <v>33</v>
      </c>
      <c r="B12" s="60">
        <f>B11/B3</f>
        <v>0.7868852459016393</v>
      </c>
      <c r="C12" s="60">
        <f aca="true" t="shared" si="4" ref="C12:AD12">C11/C3</f>
        <v>0.9606299212598425</v>
      </c>
      <c r="D12" s="60">
        <f t="shared" si="4"/>
        <v>0.7075471698113207</v>
      </c>
      <c r="E12" s="60">
        <f t="shared" si="4"/>
        <v>0.8924205378973105</v>
      </c>
      <c r="F12" s="59">
        <f t="shared" si="4"/>
        <v>0.8148148148148148</v>
      </c>
      <c r="G12" s="59">
        <f t="shared" si="4"/>
        <v>0.9375</v>
      </c>
      <c r="H12" s="60">
        <f t="shared" si="4"/>
        <v>0.8933333333333333</v>
      </c>
      <c r="I12" s="60">
        <f t="shared" si="4"/>
        <v>0.8584905660377359</v>
      </c>
      <c r="J12" s="60">
        <f t="shared" si="4"/>
        <v>0.9067357512953368</v>
      </c>
      <c r="K12" s="60">
        <f t="shared" si="4"/>
        <v>0.9540229885057471</v>
      </c>
      <c r="L12" s="60">
        <f t="shared" si="4"/>
        <v>0.9523809523809523</v>
      </c>
      <c r="M12" s="59">
        <f t="shared" si="4"/>
        <v>0.6666666666666666</v>
      </c>
      <c r="N12" s="59">
        <f t="shared" si="4"/>
        <v>1</v>
      </c>
      <c r="O12" s="60">
        <f t="shared" si="4"/>
        <v>0.8961424332344213</v>
      </c>
      <c r="P12" s="60">
        <f t="shared" si="4"/>
        <v>0.9413793103448276</v>
      </c>
      <c r="Q12" s="60">
        <f t="shared" si="4"/>
        <v>0.9363636363636364</v>
      </c>
      <c r="R12" s="60">
        <f t="shared" si="4"/>
        <v>0.9935483870967742</v>
      </c>
      <c r="S12" s="60">
        <f t="shared" si="4"/>
        <v>0.9595141700404858</v>
      </c>
      <c r="T12" s="59">
        <f t="shared" si="4"/>
        <v>1</v>
      </c>
      <c r="U12" s="59">
        <f t="shared" si="4"/>
        <v>1</v>
      </c>
      <c r="V12" s="60">
        <f t="shared" si="4"/>
        <v>0.9608294930875576</v>
      </c>
      <c r="W12" s="60">
        <f t="shared" si="4"/>
        <v>0.9732360097323601</v>
      </c>
      <c r="X12" s="60">
        <f t="shared" si="4"/>
        <v>0.976</v>
      </c>
      <c r="Y12" s="60">
        <f t="shared" si="4"/>
        <v>0.9516837481698389</v>
      </c>
      <c r="Z12" s="60" t="e">
        <f t="shared" si="4"/>
        <v>#DIV/0!</v>
      </c>
      <c r="AA12" s="60" t="e">
        <f t="shared" si="4"/>
        <v>#DIV/0!</v>
      </c>
      <c r="AB12" s="60" t="e">
        <f t="shared" si="4"/>
        <v>#DIV/0!</v>
      </c>
      <c r="AC12" s="60" t="e">
        <f t="shared" si="4"/>
        <v>#DIV/0!</v>
      </c>
      <c r="AD12" s="60" t="e">
        <f t="shared" si="4"/>
        <v>#DIV/0!</v>
      </c>
      <c r="AE12" s="10">
        <f>SUM(B12:Y12)/24</f>
        <v>0.913338547332275</v>
      </c>
      <c r="AF12" s="62">
        <f>AF11/AF3</f>
        <v>0.9198943661971831</v>
      </c>
    </row>
    <row r="13" spans="1:32" ht="15">
      <c r="A13" s="43" t="s">
        <v>32</v>
      </c>
      <c r="B13" s="68">
        <f>'Статистика подобово'!C5</f>
        <v>148</v>
      </c>
      <c r="C13" s="68">
        <f>'Статистика подобово'!E5</f>
        <v>202</v>
      </c>
      <c r="D13" s="68">
        <f>'Статистика подобово'!E14</f>
        <v>334</v>
      </c>
      <c r="E13" s="68">
        <f>'Статистика подобово'!E23</f>
        <v>642</v>
      </c>
      <c r="F13" s="69">
        <f>'Статистика подобово'!E32</f>
        <v>39</v>
      </c>
      <c r="G13" s="67">
        <f>'Статистика подобово'!E41</f>
        <v>29</v>
      </c>
      <c r="H13" s="68">
        <f>'Статистика подобово'!E50</f>
        <v>715</v>
      </c>
      <c r="I13" s="68">
        <f>'Статистика подобово'!E59</f>
        <v>427</v>
      </c>
      <c r="J13" s="68">
        <f>'Статистика подобово'!E68</f>
        <v>280</v>
      </c>
      <c r="K13" s="66">
        <f>'Статистика подобово'!E77</f>
        <v>249</v>
      </c>
      <c r="L13" s="68">
        <f>'Статистика подобово'!E86</f>
        <v>369</v>
      </c>
      <c r="M13" s="69">
        <f>'Статистика подобово'!E95</f>
        <v>2</v>
      </c>
      <c r="N13" s="69">
        <f>'Статистика подобово'!E104</f>
        <v>7</v>
      </c>
      <c r="O13" s="68">
        <f>'Статистика подобово'!E113</f>
        <v>520</v>
      </c>
      <c r="P13" s="68">
        <f>'Статистика подобово'!E122</f>
        <v>429</v>
      </c>
      <c r="Q13" s="68">
        <f>'Статистика подобово'!E131</f>
        <v>349</v>
      </c>
      <c r="R13" s="68">
        <f>'Статистика подобово'!E140</f>
        <v>259</v>
      </c>
      <c r="S13" s="68">
        <f>'Статистика подобово'!E149</f>
        <v>399</v>
      </c>
      <c r="T13" s="69">
        <f>'Статистика подобово'!E158</f>
        <v>20</v>
      </c>
      <c r="U13" s="69">
        <f>'Статистика подобово'!E167</f>
        <v>2</v>
      </c>
      <c r="V13" s="68">
        <f>'Статистика подобово'!E176</f>
        <v>653</v>
      </c>
      <c r="W13" s="68">
        <f>'Статистика подобово'!E185</f>
        <v>770</v>
      </c>
      <c r="X13" s="68">
        <f>'Статистика подобово'!E194</f>
        <v>798</v>
      </c>
      <c r="Y13" s="68">
        <f>'Статистика подобово'!E203</f>
        <v>1053</v>
      </c>
      <c r="Z13" s="68"/>
      <c r="AA13" s="69"/>
      <c r="AB13" s="69"/>
      <c r="AC13" s="68"/>
      <c r="AD13" s="68"/>
      <c r="AE13" s="52">
        <f>SUM(B13:AD13)/24</f>
        <v>362.2916666666667</v>
      </c>
      <c r="AF13" s="53">
        <f>SUM(B13:AD13)</f>
        <v>8695</v>
      </c>
    </row>
    <row r="14" spans="1:32" s="72" customFormat="1" ht="15">
      <c r="A14" s="44" t="s">
        <v>34</v>
      </c>
      <c r="B14" s="61">
        <f>B13/B4</f>
        <v>0.7708333333333334</v>
      </c>
      <c r="C14" s="61">
        <f aca="true" t="shared" si="5" ref="C14:AD14">C13/C4</f>
        <v>0.9665071770334929</v>
      </c>
      <c r="D14" s="61">
        <f t="shared" si="5"/>
        <v>0.6720321931589537</v>
      </c>
      <c r="E14" s="61">
        <f t="shared" si="5"/>
        <v>0.9093484419263456</v>
      </c>
      <c r="F14" s="71">
        <f t="shared" si="5"/>
        <v>0.8863636363636364</v>
      </c>
      <c r="G14" s="59">
        <f t="shared" si="5"/>
        <v>0.9354838709677419</v>
      </c>
      <c r="H14" s="61">
        <f t="shared" si="5"/>
        <v>0.8838071693448702</v>
      </c>
      <c r="I14" s="61">
        <f t="shared" si="5"/>
        <v>0.857429718875502</v>
      </c>
      <c r="J14" s="61">
        <f t="shared" si="5"/>
        <v>0.9180327868852459</v>
      </c>
      <c r="K14" s="60">
        <f t="shared" si="5"/>
        <v>0.9467680608365019</v>
      </c>
      <c r="L14" s="61">
        <f t="shared" si="5"/>
        <v>0.9634464751958225</v>
      </c>
      <c r="M14" s="71">
        <f t="shared" si="5"/>
        <v>0.5</v>
      </c>
      <c r="N14" s="71">
        <f t="shared" si="5"/>
        <v>1</v>
      </c>
      <c r="O14" s="61">
        <f t="shared" si="5"/>
        <v>0.9154929577464789</v>
      </c>
      <c r="P14" s="61">
        <f t="shared" si="5"/>
        <v>0.9225806451612903</v>
      </c>
      <c r="Q14" s="61">
        <f t="shared" si="5"/>
        <v>0.9184210526315789</v>
      </c>
      <c r="R14" s="61">
        <f t="shared" si="5"/>
        <v>0.9961538461538462</v>
      </c>
      <c r="S14" s="61">
        <f t="shared" si="5"/>
        <v>0.9684466019417476</v>
      </c>
      <c r="T14" s="71">
        <f t="shared" si="5"/>
        <v>1</v>
      </c>
      <c r="U14" s="71">
        <f t="shared" si="5"/>
        <v>1</v>
      </c>
      <c r="V14" s="61">
        <f t="shared" si="5"/>
        <v>0.9617083946980854</v>
      </c>
      <c r="W14" s="61">
        <f t="shared" si="5"/>
        <v>0.9833971902937421</v>
      </c>
      <c r="X14" s="61">
        <f t="shared" si="5"/>
        <v>0.9708029197080292</v>
      </c>
      <c r="Y14" s="61">
        <f t="shared" si="5"/>
        <v>0.9616438356164384</v>
      </c>
      <c r="Z14" s="61" t="e">
        <f t="shared" si="5"/>
        <v>#DIV/0!</v>
      </c>
      <c r="AA14" s="61" t="e">
        <f t="shared" si="5"/>
        <v>#DIV/0!</v>
      </c>
      <c r="AB14" s="61" t="e">
        <f t="shared" si="5"/>
        <v>#DIV/0!</v>
      </c>
      <c r="AC14" s="61" t="e">
        <f t="shared" si="5"/>
        <v>#DIV/0!</v>
      </c>
      <c r="AD14" s="61" t="e">
        <f t="shared" si="5"/>
        <v>#DIV/0!</v>
      </c>
      <c r="AE14" s="10">
        <f>SUM(B14:Y14)/24</f>
        <v>0.908695846161362</v>
      </c>
      <c r="AF14" s="62">
        <f>AF13/AF4</f>
        <v>0.9216663133347467</v>
      </c>
    </row>
    <row r="15" spans="1:32" ht="15">
      <c r="A15" s="8" t="s">
        <v>23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4"/>
      <c r="AF15" s="42"/>
    </row>
    <row r="16" spans="1:32" ht="15">
      <c r="A16" s="43" t="s">
        <v>31</v>
      </c>
      <c r="B16" s="68">
        <f>'Статистика подобово'!B7</f>
        <v>4</v>
      </c>
      <c r="C16" s="68">
        <f>'Статистика подобово'!D7</f>
        <v>21</v>
      </c>
      <c r="D16" s="68">
        <f>'Статистика подобово'!D16</f>
        <v>30</v>
      </c>
      <c r="E16" s="68">
        <f>'Статистика подобово'!D25</f>
        <v>50</v>
      </c>
      <c r="F16" s="69">
        <f>'Статистика подобово'!D34</f>
        <v>0</v>
      </c>
      <c r="G16" s="67">
        <v>0</v>
      </c>
      <c r="H16" s="68">
        <f>'Статистика подобово'!D52</f>
        <v>82</v>
      </c>
      <c r="I16" s="68">
        <f>'Статистика подобово'!D61</f>
        <v>42</v>
      </c>
      <c r="J16" s="68">
        <f>'Статистика подобово'!D70</f>
        <v>12</v>
      </c>
      <c r="K16" s="66">
        <f>'Статистика подобово'!D79</f>
        <v>17</v>
      </c>
      <c r="L16" s="68">
        <f>'Статистика подобово'!D88</f>
        <v>22</v>
      </c>
      <c r="M16" s="69">
        <v>0</v>
      </c>
      <c r="N16" s="69">
        <v>0</v>
      </c>
      <c r="O16" s="68">
        <f>'Статистика подобово'!D115</f>
        <v>33</v>
      </c>
      <c r="P16" s="68">
        <f>'Статистика подобово'!D124</f>
        <v>54</v>
      </c>
      <c r="Q16" s="68">
        <f>'Статистика подобово'!D133</f>
        <v>35</v>
      </c>
      <c r="R16" s="68">
        <f>'Статистика подобово'!D142</f>
        <v>15</v>
      </c>
      <c r="S16" s="68">
        <f>'Статистика подобово'!D151</f>
        <v>4</v>
      </c>
      <c r="T16" s="69">
        <f>'Статистика подобово'!D160</f>
        <v>0</v>
      </c>
      <c r="U16" s="69">
        <f>'Статистика подобово'!D169</f>
        <v>0</v>
      </c>
      <c r="V16" s="68">
        <f>'Статистика подобово'!D178</f>
        <v>7</v>
      </c>
      <c r="W16" s="68">
        <f>'Статистика подобово'!D187</f>
        <v>14</v>
      </c>
      <c r="X16" s="68">
        <f>'Статистика подобово'!D196</f>
        <v>24</v>
      </c>
      <c r="Y16" s="68">
        <f>'Статистика подобово'!D205</f>
        <v>69</v>
      </c>
      <c r="Z16" s="68"/>
      <c r="AA16" s="69"/>
      <c r="AB16" s="69"/>
      <c r="AC16" s="68"/>
      <c r="AD16" s="68"/>
      <c r="AE16" s="52">
        <f>SUM(B16:AD16)/24</f>
        <v>22.291666666666668</v>
      </c>
      <c r="AF16" s="53">
        <f>SUM(B16:AD16)</f>
        <v>535</v>
      </c>
    </row>
    <row r="17" spans="1:32" ht="15">
      <c r="A17" s="44" t="s">
        <v>33</v>
      </c>
      <c r="B17" s="61">
        <f>B16/B3</f>
        <v>0.03278688524590164</v>
      </c>
      <c r="C17" s="61">
        <f aca="true" t="shared" si="6" ref="C17:AD17">C16/C3</f>
        <v>0.16535433070866143</v>
      </c>
      <c r="D17" s="61">
        <f t="shared" si="6"/>
        <v>0.09433962264150944</v>
      </c>
      <c r="E17" s="61">
        <f t="shared" si="6"/>
        <v>0.12224938875305623</v>
      </c>
      <c r="F17" s="71">
        <f t="shared" si="6"/>
        <v>0</v>
      </c>
      <c r="G17" s="59">
        <f t="shared" si="6"/>
        <v>0</v>
      </c>
      <c r="H17" s="61">
        <f t="shared" si="6"/>
        <v>0.18222222222222223</v>
      </c>
      <c r="I17" s="61">
        <f t="shared" si="6"/>
        <v>0.1320754716981132</v>
      </c>
      <c r="J17" s="61">
        <f t="shared" si="6"/>
        <v>0.06217616580310881</v>
      </c>
      <c r="K17" s="60">
        <f t="shared" si="6"/>
        <v>0.09770114942528736</v>
      </c>
      <c r="L17" s="61">
        <f t="shared" si="6"/>
        <v>0.09523809523809523</v>
      </c>
      <c r="M17" s="71">
        <f t="shared" si="6"/>
        <v>0</v>
      </c>
      <c r="N17" s="71">
        <f t="shared" si="6"/>
        <v>0</v>
      </c>
      <c r="O17" s="61">
        <f t="shared" si="6"/>
        <v>0.09792284866468842</v>
      </c>
      <c r="P17" s="61">
        <f t="shared" si="6"/>
        <v>0.18620689655172415</v>
      </c>
      <c r="Q17" s="61">
        <f t="shared" si="6"/>
        <v>0.1590909090909091</v>
      </c>
      <c r="R17" s="61">
        <f t="shared" si="6"/>
        <v>0.0967741935483871</v>
      </c>
      <c r="S17" s="61">
        <f t="shared" si="6"/>
        <v>0.016194331983805668</v>
      </c>
      <c r="T17" s="71">
        <f t="shared" si="6"/>
        <v>0</v>
      </c>
      <c r="U17" s="71">
        <f t="shared" si="6"/>
        <v>0</v>
      </c>
      <c r="V17" s="61">
        <f t="shared" si="6"/>
        <v>0.016129032258064516</v>
      </c>
      <c r="W17" s="61">
        <f t="shared" si="6"/>
        <v>0.0340632603406326</v>
      </c>
      <c r="X17" s="61">
        <f t="shared" si="6"/>
        <v>0.048</v>
      </c>
      <c r="Y17" s="61">
        <f t="shared" si="6"/>
        <v>0.10102489019033675</v>
      </c>
      <c r="Z17" s="61" t="e">
        <f t="shared" si="6"/>
        <v>#DIV/0!</v>
      </c>
      <c r="AA17" s="61" t="e">
        <f t="shared" si="6"/>
        <v>#DIV/0!</v>
      </c>
      <c r="AB17" s="61" t="e">
        <f t="shared" si="6"/>
        <v>#DIV/0!</v>
      </c>
      <c r="AC17" s="61" t="e">
        <f t="shared" si="6"/>
        <v>#DIV/0!</v>
      </c>
      <c r="AD17" s="61" t="e">
        <f t="shared" si="6"/>
        <v>#DIV/0!</v>
      </c>
      <c r="AE17" s="10">
        <f>SUM(B17:Y17)/24</f>
        <v>0.07248123726518765</v>
      </c>
      <c r="AF17" s="53" t="s">
        <v>5</v>
      </c>
    </row>
    <row r="18" spans="1:32" ht="15">
      <c r="A18" s="43" t="s">
        <v>32</v>
      </c>
      <c r="B18" s="68">
        <f>'Статистика подобово'!C7</f>
        <v>6</v>
      </c>
      <c r="C18" s="68">
        <f>'Статистика подобово'!E7</f>
        <v>28</v>
      </c>
      <c r="D18" s="68">
        <f>'Статистика подобово'!E16</f>
        <v>59</v>
      </c>
      <c r="E18" s="68">
        <f>'Статистика подобово'!E25</f>
        <v>78</v>
      </c>
      <c r="F18" s="69">
        <f>'Статистика подобово'!E34</f>
        <v>0</v>
      </c>
      <c r="G18" s="67">
        <v>0</v>
      </c>
      <c r="H18" s="68">
        <f>'Статистика подобово'!E52</f>
        <v>147</v>
      </c>
      <c r="I18" s="68">
        <f>'Статистика подобово'!E61</f>
        <v>74</v>
      </c>
      <c r="J18" s="68">
        <f>'Статистика подобово'!E70</f>
        <v>18</v>
      </c>
      <c r="K18" s="66">
        <f>'Статистика подобово'!E79</f>
        <v>38</v>
      </c>
      <c r="L18" s="68">
        <f>'Статистика подобово'!E88</f>
        <v>29</v>
      </c>
      <c r="M18" s="69">
        <v>0</v>
      </c>
      <c r="N18" s="69">
        <v>0</v>
      </c>
      <c r="O18" s="68">
        <f>'Статистика подобово'!E115</f>
        <v>61</v>
      </c>
      <c r="P18" s="68">
        <f>'Статистика подобово'!E124</f>
        <v>117</v>
      </c>
      <c r="Q18" s="68">
        <f>'Статистика подобово'!E133</f>
        <v>63</v>
      </c>
      <c r="R18" s="68">
        <f>'Статистика подобово'!E142</f>
        <v>34</v>
      </c>
      <c r="S18" s="68">
        <f>'Статистика подобово'!E151</f>
        <v>6</v>
      </c>
      <c r="T18" s="69">
        <f>'Статистика подобово'!E160</f>
        <v>0</v>
      </c>
      <c r="U18" s="69">
        <f>'Статистика подобово'!E169</f>
        <v>0</v>
      </c>
      <c r="V18" s="68">
        <f>'Статистика подобово'!E178</f>
        <v>7</v>
      </c>
      <c r="W18" s="68">
        <f>'Статистика подобово'!E187</f>
        <v>40</v>
      </c>
      <c r="X18" s="68">
        <f>'Статистика подобово'!E196</f>
        <v>38</v>
      </c>
      <c r="Y18" s="68">
        <f>'Статистика подобово'!E205</f>
        <v>131</v>
      </c>
      <c r="Z18" s="68"/>
      <c r="AA18" s="69"/>
      <c r="AB18" s="69"/>
      <c r="AC18" s="68"/>
      <c r="AD18" s="68"/>
      <c r="AE18" s="52">
        <f>SUM(B18:AD18)/24</f>
        <v>40.583333333333336</v>
      </c>
      <c r="AF18" s="53">
        <f>SUM(B18:AD18)</f>
        <v>974</v>
      </c>
    </row>
    <row r="19" spans="1:32" ht="15">
      <c r="A19" s="44" t="s">
        <v>34</v>
      </c>
      <c r="B19" s="61">
        <f>B18/B4</f>
        <v>0.03125</v>
      </c>
      <c r="C19" s="61">
        <f aca="true" t="shared" si="7" ref="C19:AD19">C18/C4</f>
        <v>0.1339712918660287</v>
      </c>
      <c r="D19" s="61">
        <f t="shared" si="7"/>
        <v>0.11871227364185111</v>
      </c>
      <c r="E19" s="61">
        <f t="shared" si="7"/>
        <v>0.11048158640226628</v>
      </c>
      <c r="F19" s="71">
        <f t="shared" si="7"/>
        <v>0</v>
      </c>
      <c r="G19" s="59">
        <f t="shared" si="7"/>
        <v>0</v>
      </c>
      <c r="H19" s="61">
        <f t="shared" si="7"/>
        <v>0.18170580964153277</v>
      </c>
      <c r="I19" s="61">
        <f t="shared" si="7"/>
        <v>0.14859437751004015</v>
      </c>
      <c r="J19" s="61">
        <f t="shared" si="7"/>
        <v>0.05901639344262295</v>
      </c>
      <c r="K19" s="60">
        <f t="shared" si="7"/>
        <v>0.1444866920152091</v>
      </c>
      <c r="L19" s="61">
        <f t="shared" si="7"/>
        <v>0.07571801566579635</v>
      </c>
      <c r="M19" s="71">
        <f t="shared" si="7"/>
        <v>0</v>
      </c>
      <c r="N19" s="71">
        <f t="shared" si="7"/>
        <v>0</v>
      </c>
      <c r="O19" s="61">
        <f t="shared" si="7"/>
        <v>0.1073943661971831</v>
      </c>
      <c r="P19" s="61">
        <f t="shared" si="7"/>
        <v>0.25161290322580643</v>
      </c>
      <c r="Q19" s="61">
        <f t="shared" si="7"/>
        <v>0.16578947368421051</v>
      </c>
      <c r="R19" s="61">
        <f t="shared" si="7"/>
        <v>0.13076923076923078</v>
      </c>
      <c r="S19" s="61">
        <f t="shared" si="7"/>
        <v>0.014563106796116505</v>
      </c>
      <c r="T19" s="71">
        <f t="shared" si="7"/>
        <v>0</v>
      </c>
      <c r="U19" s="71">
        <f t="shared" si="7"/>
        <v>0</v>
      </c>
      <c r="V19" s="61">
        <f t="shared" si="7"/>
        <v>0.010309278350515464</v>
      </c>
      <c r="W19" s="61">
        <f t="shared" si="7"/>
        <v>0.05108556832694764</v>
      </c>
      <c r="X19" s="61">
        <f t="shared" si="7"/>
        <v>0.046228710462287104</v>
      </c>
      <c r="Y19" s="61">
        <f t="shared" si="7"/>
        <v>0.11963470319634703</v>
      </c>
      <c r="Z19" s="61" t="e">
        <f t="shared" si="7"/>
        <v>#DIV/0!</v>
      </c>
      <c r="AA19" s="61" t="e">
        <f t="shared" si="7"/>
        <v>#DIV/0!</v>
      </c>
      <c r="AB19" s="61" t="e">
        <f t="shared" si="7"/>
        <v>#DIV/0!</v>
      </c>
      <c r="AC19" s="61" t="e">
        <f t="shared" si="7"/>
        <v>#DIV/0!</v>
      </c>
      <c r="AD19" s="61" t="e">
        <f t="shared" si="7"/>
        <v>#DIV/0!</v>
      </c>
      <c r="AE19" s="10">
        <f>SUM(B19:Y19)/24</f>
        <v>0.07922182421641633</v>
      </c>
      <c r="AF19" s="53" t="s">
        <v>5</v>
      </c>
    </row>
    <row r="20" spans="1:32" ht="15">
      <c r="A20" s="8" t="s">
        <v>24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4"/>
      <c r="AF20" s="42"/>
    </row>
    <row r="21" spans="1:32" ht="15">
      <c r="A21" s="43" t="s">
        <v>31</v>
      </c>
      <c r="B21" s="68">
        <f>'Статистика подобово'!B8</f>
        <v>69</v>
      </c>
      <c r="C21" s="68">
        <f>'Статистика подобово'!D8</f>
        <v>74</v>
      </c>
      <c r="D21" s="68">
        <f>'Статистика подобово'!D17</f>
        <v>207</v>
      </c>
      <c r="E21" s="68">
        <f>'Статистика подобово'!D26</f>
        <v>262</v>
      </c>
      <c r="F21" s="69">
        <f>'Статистика подобово'!D35</f>
        <v>1</v>
      </c>
      <c r="G21" s="67">
        <v>0</v>
      </c>
      <c r="H21" s="68">
        <f>'Статистика подобово'!D53</f>
        <v>466</v>
      </c>
      <c r="I21" s="68">
        <f>'Статистика подобово'!D62</f>
        <v>301</v>
      </c>
      <c r="J21" s="68">
        <f>'Статистика подобово'!D71</f>
        <v>233</v>
      </c>
      <c r="K21" s="66">
        <f>'Статистика подобово'!D80</f>
        <v>135</v>
      </c>
      <c r="L21" s="68">
        <f>'Статистика подобово'!D89</f>
        <v>112</v>
      </c>
      <c r="M21" s="69">
        <v>0</v>
      </c>
      <c r="N21" s="69">
        <v>0</v>
      </c>
      <c r="O21" s="68">
        <f>'Статистика подобово'!D116</f>
        <v>331</v>
      </c>
      <c r="P21" s="68">
        <f>'Статистика подобово'!D125</f>
        <v>259</v>
      </c>
      <c r="Q21" s="68">
        <f>'Статистика подобово'!D134</f>
        <v>276</v>
      </c>
      <c r="R21" s="68">
        <f>'Статистика подобово'!D143</f>
        <v>106</v>
      </c>
      <c r="S21" s="68">
        <f>'Статистика подобово'!D152</f>
        <v>96</v>
      </c>
      <c r="T21" s="69">
        <f>'Статистика подобово'!D161</f>
        <v>0</v>
      </c>
      <c r="U21" s="69">
        <f>'Статистика подобово'!D170</f>
        <v>0</v>
      </c>
      <c r="V21" s="68">
        <f>'Статистика подобово'!D179</f>
        <v>260</v>
      </c>
      <c r="W21" s="68">
        <f>'Статистика подобово'!D188</f>
        <v>250</v>
      </c>
      <c r="X21" s="68">
        <f>'Статистика подобово'!D197</f>
        <v>254</v>
      </c>
      <c r="Y21" s="68">
        <f>'Статистика подобово'!D206</f>
        <v>509</v>
      </c>
      <c r="Z21" s="68"/>
      <c r="AA21" s="69"/>
      <c r="AB21" s="69"/>
      <c r="AC21" s="68"/>
      <c r="AD21" s="68"/>
      <c r="AE21" s="52">
        <f>SUM(B21:AD21)/24</f>
        <v>175.04166666666666</v>
      </c>
      <c r="AF21" s="53">
        <f>SUM(B21:AD21)</f>
        <v>4201</v>
      </c>
    </row>
    <row r="22" spans="1:32" ht="15">
      <c r="A22" s="43" t="s">
        <v>32</v>
      </c>
      <c r="B22" s="68">
        <f>'Статистика подобово'!C8</f>
        <v>110</v>
      </c>
      <c r="C22" s="68">
        <f>'Статистика подобово'!E8</f>
        <v>135</v>
      </c>
      <c r="D22" s="68">
        <f>'Статистика подобово'!E17</f>
        <v>389</v>
      </c>
      <c r="E22" s="68">
        <f>'Статистика подобово'!E26</f>
        <v>412</v>
      </c>
      <c r="F22" s="69">
        <f>'Статистика подобово'!E35</f>
        <v>1</v>
      </c>
      <c r="G22" s="67">
        <v>0</v>
      </c>
      <c r="H22" s="68">
        <f>'Статистика подобово'!E53</f>
        <v>836</v>
      </c>
      <c r="I22" s="68">
        <f>'Статистика подобово'!E62</f>
        <v>502</v>
      </c>
      <c r="J22" s="68">
        <f>'Статистика подобово'!E71</f>
        <v>409</v>
      </c>
      <c r="K22" s="66">
        <f>'Статистика подобово'!E80</f>
        <v>206</v>
      </c>
      <c r="L22" s="68">
        <f>'Статистика подобово'!E89</f>
        <v>168</v>
      </c>
      <c r="M22" s="69">
        <v>0</v>
      </c>
      <c r="N22" s="69">
        <v>0</v>
      </c>
      <c r="O22" s="68">
        <f>'Статистика подобово'!E116</f>
        <v>563</v>
      </c>
      <c r="P22" s="68">
        <f>'Статистика подобово'!E125</f>
        <v>406</v>
      </c>
      <c r="Q22" s="68">
        <f>'Статистика подобово'!E134</f>
        <v>429</v>
      </c>
      <c r="R22" s="68">
        <f>'Статистика подобово'!E143</f>
        <v>181</v>
      </c>
      <c r="S22" s="68">
        <f>'Статистика подобово'!E152</f>
        <v>135</v>
      </c>
      <c r="T22" s="69">
        <f>'Статистика подобово'!E161</f>
        <v>0</v>
      </c>
      <c r="U22" s="69">
        <f>'Статистика подобово'!E170</f>
        <v>0</v>
      </c>
      <c r="V22" s="68">
        <f>'Статистика подобово'!E179</f>
        <v>440</v>
      </c>
      <c r="W22" s="68">
        <f>'Статистика подобово'!E188</f>
        <v>432</v>
      </c>
      <c r="X22" s="68">
        <f>'Статистика подобово'!E197</f>
        <v>419</v>
      </c>
      <c r="Y22" s="68">
        <f>'Статистика подобово'!E206</f>
        <v>776</v>
      </c>
      <c r="Z22" s="68"/>
      <c r="AA22" s="69"/>
      <c r="AB22" s="69"/>
      <c r="AC22" s="68"/>
      <c r="AD22" s="68"/>
      <c r="AE22" s="52">
        <f>SUM(B22:AD22)/24</f>
        <v>289.5416666666667</v>
      </c>
      <c r="AF22" s="53">
        <f>SUM(B22:AD22)</f>
        <v>6949</v>
      </c>
    </row>
    <row r="23" spans="1:32" ht="15">
      <c r="A23" s="8" t="s">
        <v>30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4"/>
      <c r="AF23" s="42"/>
    </row>
    <row r="24" spans="1:32" ht="15">
      <c r="A24" s="43" t="s">
        <v>32</v>
      </c>
      <c r="B24" s="6" t="s">
        <v>5</v>
      </c>
      <c r="C24" s="6" t="s">
        <v>5</v>
      </c>
      <c r="D24" s="6" t="s">
        <v>5</v>
      </c>
      <c r="E24" s="6">
        <v>9</v>
      </c>
      <c r="F24" s="50" t="s">
        <v>5</v>
      </c>
      <c r="G24" s="51" t="s">
        <v>5</v>
      </c>
      <c r="H24" s="6" t="s">
        <v>5</v>
      </c>
      <c r="I24" s="6" t="s">
        <v>5</v>
      </c>
      <c r="J24" s="6" t="s">
        <v>5</v>
      </c>
      <c r="K24" s="26" t="s">
        <v>5</v>
      </c>
      <c r="L24" s="6" t="s">
        <v>5</v>
      </c>
      <c r="M24" s="51" t="s">
        <v>5</v>
      </c>
      <c r="N24" s="51" t="s">
        <v>5</v>
      </c>
      <c r="O24" s="6" t="s">
        <v>5</v>
      </c>
      <c r="P24" s="6" t="s">
        <v>5</v>
      </c>
      <c r="Q24" s="6" t="s">
        <v>5</v>
      </c>
      <c r="R24" s="6" t="s">
        <v>5</v>
      </c>
      <c r="S24" s="6" t="s">
        <v>5</v>
      </c>
      <c r="T24" s="50" t="s">
        <v>5</v>
      </c>
      <c r="U24" s="50" t="s">
        <v>5</v>
      </c>
      <c r="V24" s="6" t="s">
        <v>5</v>
      </c>
      <c r="W24" s="6" t="s">
        <v>5</v>
      </c>
      <c r="X24" s="6" t="s">
        <v>5</v>
      </c>
      <c r="Y24" s="6">
        <v>1</v>
      </c>
      <c r="Z24" s="6"/>
      <c r="AA24" s="50"/>
      <c r="AB24" s="50"/>
      <c r="AC24" s="6"/>
      <c r="AD24" s="6"/>
      <c r="AE24" s="52">
        <f>SUM(B24:W24)/22</f>
        <v>0.4090909090909091</v>
      </c>
      <c r="AF24" s="53">
        <f>SUM(B24:AD24)</f>
        <v>10</v>
      </c>
    </row>
    <row r="25" spans="4:7" ht="15">
      <c r="D25" s="76"/>
      <c r="E25" s="76"/>
      <c r="F25" s="76"/>
      <c r="G25" s="77"/>
    </row>
    <row r="41" spans="4:7" ht="15">
      <c r="D41" s="76"/>
      <c r="E41" s="76"/>
      <c r="F41" s="76"/>
      <c r="G41" s="77"/>
    </row>
  </sheetData>
  <sheetProtection/>
  <mergeCells count="8">
    <mergeCell ref="D25:G25"/>
    <mergeCell ref="D41:G41"/>
    <mergeCell ref="A2:AF2"/>
    <mergeCell ref="A5:AF5"/>
    <mergeCell ref="A10:AF10"/>
    <mergeCell ref="A15:AF15"/>
    <mergeCell ref="A20:AF20"/>
    <mergeCell ref="A23:AF23"/>
  </mergeCells>
  <printOptions/>
  <pageMargins left="0.25" right="0.2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6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14.140625" style="70" bestFit="1" customWidth="1"/>
    <col min="2" max="2" width="18.7109375" style="70" bestFit="1" customWidth="1"/>
    <col min="3" max="4" width="10.140625" style="70" bestFit="1" customWidth="1"/>
    <col min="5" max="6" width="11.140625" style="70" bestFit="1" customWidth="1"/>
    <col min="7" max="9" width="10.140625" style="70" bestFit="1" customWidth="1"/>
    <col min="10" max="11" width="10.140625" style="70" customWidth="1"/>
    <col min="12" max="13" width="11.140625" style="70" bestFit="1" customWidth="1"/>
    <col min="14" max="18" width="10.140625" style="70" customWidth="1"/>
    <col min="19" max="20" width="11.140625" style="70" bestFit="1" customWidth="1"/>
    <col min="21" max="25" width="10.140625" style="70" customWidth="1"/>
    <col min="26" max="27" width="11.140625" style="70" bestFit="1" customWidth="1"/>
    <col min="28" max="29" width="10.140625" style="70" customWidth="1"/>
    <col min="30" max="16384" width="9.140625" style="70" customWidth="1"/>
  </cols>
  <sheetData>
    <row r="1" spans="1:2" s="75" customFormat="1" ht="15">
      <c r="A1" s="75" t="s">
        <v>37</v>
      </c>
      <c r="B1" s="75" t="s">
        <v>4</v>
      </c>
    </row>
    <row r="4" spans="1:29" ht="15">
      <c r="A4" s="70">
        <f>Загальна!B3</f>
        <v>122</v>
      </c>
      <c r="B4" s="70">
        <f>A4+Загальна!C3</f>
        <v>249</v>
      </c>
      <c r="C4" s="70">
        <f>B4+Загальна!D3</f>
        <v>567</v>
      </c>
      <c r="D4" s="70">
        <f>C4+Загальна!E3</f>
        <v>976</v>
      </c>
      <c r="E4" s="70">
        <f>D4+Загальна!F3</f>
        <v>1003</v>
      </c>
      <c r="F4" s="70">
        <f>E4+Загальна!G3</f>
        <v>1019</v>
      </c>
      <c r="G4" s="70">
        <f>F4+Загальна!H3</f>
        <v>1469</v>
      </c>
      <c r="H4" s="70">
        <f>G4+Загальна!I3</f>
        <v>1787</v>
      </c>
      <c r="I4" s="70">
        <f>H4+Загальна!J3</f>
        <v>1980</v>
      </c>
      <c r="J4" s="70">
        <f>I4+Загальна!K3</f>
        <v>2154</v>
      </c>
      <c r="K4" s="70">
        <f>J4+Загальна!L3</f>
        <v>2385</v>
      </c>
      <c r="L4" s="70">
        <f>K4+Загальна!M3</f>
        <v>2388</v>
      </c>
      <c r="M4" s="70">
        <f>L4+Загальна!N3</f>
        <v>2393</v>
      </c>
      <c r="N4" s="70">
        <f>M4+Загальна!O3</f>
        <v>2730</v>
      </c>
      <c r="O4" s="70">
        <f>N4+Загальна!P3</f>
        <v>3020</v>
      </c>
      <c r="P4" s="70">
        <f>O4+Загальна!Q3</f>
        <v>3240</v>
      </c>
      <c r="Q4" s="70">
        <f>P4+Загальна!R3</f>
        <v>3395</v>
      </c>
      <c r="R4" s="70">
        <f>Q4+Загальна!S3</f>
        <v>3642</v>
      </c>
      <c r="S4" s="70">
        <f>R4+Загальна!T3</f>
        <v>3650</v>
      </c>
      <c r="T4" s="70">
        <f>S4+Загальна!U3</f>
        <v>3652</v>
      </c>
      <c r="U4" s="70">
        <f>T4+Загальна!V3</f>
        <v>4086</v>
      </c>
      <c r="V4" s="70">
        <f>U4+Загальна!W3</f>
        <v>4497</v>
      </c>
      <c r="W4" s="70">
        <f>V4+Загальна!X3</f>
        <v>4997</v>
      </c>
      <c r="X4" s="70">
        <f>W4+Загальна!Y3</f>
        <v>5680</v>
      </c>
      <c r="Y4" s="70">
        <f>X4+Загальна!Z3</f>
        <v>5680</v>
      </c>
      <c r="Z4" s="70">
        <f>Y4+Загальна!AA3</f>
        <v>5680</v>
      </c>
      <c r="AA4" s="70">
        <f>Z4+Загальна!AB3</f>
        <v>5680</v>
      </c>
      <c r="AB4" s="70">
        <f>AA4+Загальна!AC3</f>
        <v>5680</v>
      </c>
      <c r="AC4" s="70">
        <f>AB4+Загальна!AD3</f>
        <v>5680</v>
      </c>
    </row>
    <row r="5" spans="1:29" ht="15">
      <c r="A5" s="80">
        <v>41366</v>
      </c>
      <c r="B5" s="80">
        <v>41367</v>
      </c>
      <c r="C5" s="80">
        <v>41368</v>
      </c>
      <c r="D5" s="80">
        <v>41369</v>
      </c>
      <c r="E5" s="80" t="s">
        <v>2</v>
      </c>
      <c r="F5" s="80" t="s">
        <v>3</v>
      </c>
      <c r="G5" s="80">
        <v>41372</v>
      </c>
      <c r="H5" s="80">
        <v>41373</v>
      </c>
      <c r="I5" s="80">
        <v>41374</v>
      </c>
      <c r="J5" s="80">
        <v>41375</v>
      </c>
      <c r="K5" s="80">
        <v>41376</v>
      </c>
      <c r="L5" s="80" t="s">
        <v>6</v>
      </c>
      <c r="M5" s="80" t="s">
        <v>7</v>
      </c>
      <c r="N5" s="80">
        <v>41379</v>
      </c>
      <c r="O5" s="80">
        <v>41380</v>
      </c>
      <c r="P5" s="80">
        <v>41381</v>
      </c>
      <c r="Q5" s="80">
        <v>41382</v>
      </c>
      <c r="R5" s="80">
        <v>41383</v>
      </c>
      <c r="S5" s="80" t="s">
        <v>8</v>
      </c>
      <c r="T5" s="80" t="s">
        <v>9</v>
      </c>
      <c r="U5" s="80">
        <v>41386</v>
      </c>
      <c r="V5" s="80">
        <v>41387</v>
      </c>
      <c r="W5" s="80">
        <v>41388</v>
      </c>
      <c r="X5" s="80">
        <v>41389</v>
      </c>
      <c r="Y5" s="80">
        <v>41390</v>
      </c>
      <c r="Z5" s="80" t="s">
        <v>10</v>
      </c>
      <c r="AA5" s="80" t="s">
        <v>11</v>
      </c>
      <c r="AB5" s="80">
        <v>41393</v>
      </c>
      <c r="AC5" s="80">
        <v>41394</v>
      </c>
    </row>
    <row r="6" spans="1:29" ht="15">
      <c r="A6" s="70">
        <f>Загальна!B4</f>
        <v>192</v>
      </c>
      <c r="B6" s="70">
        <f>A6+Загальна!C4</f>
        <v>401</v>
      </c>
      <c r="C6" s="70">
        <f>B6+Загальна!D4</f>
        <v>898</v>
      </c>
      <c r="D6" s="70">
        <f>C6+Загальна!E4</f>
        <v>1604</v>
      </c>
      <c r="E6" s="70">
        <f>D6+Загальна!F4</f>
        <v>1648</v>
      </c>
      <c r="F6" s="70">
        <f>E6+Загальна!G4</f>
        <v>1679</v>
      </c>
      <c r="G6" s="70">
        <f>F6+Загальна!H4</f>
        <v>2488</v>
      </c>
      <c r="H6" s="70">
        <f>G6+Загальна!I4</f>
        <v>2986</v>
      </c>
      <c r="I6" s="70">
        <f>H6+Загальна!J4</f>
        <v>3291</v>
      </c>
      <c r="J6" s="70">
        <f>I6+Загальна!K4</f>
        <v>3554</v>
      </c>
      <c r="K6" s="70">
        <f>J6+Загальна!L4</f>
        <v>3937</v>
      </c>
      <c r="L6" s="70">
        <f>K6+Загальна!M4</f>
        <v>3941</v>
      </c>
      <c r="M6" s="70">
        <f>L6+Загальна!N4</f>
        <v>3948</v>
      </c>
      <c r="N6" s="70">
        <f>M6+Загальна!O4</f>
        <v>4516</v>
      </c>
      <c r="O6" s="70">
        <f>N6+Загальна!P4</f>
        <v>4981</v>
      </c>
      <c r="P6" s="70">
        <f>O6+Загальна!Q4</f>
        <v>5361</v>
      </c>
      <c r="Q6" s="70">
        <f>P6+Загальна!R4</f>
        <v>5621</v>
      </c>
      <c r="R6" s="70">
        <f>Q6+Загальна!S4</f>
        <v>6033</v>
      </c>
      <c r="S6" s="70">
        <f>R6+Загальна!T4</f>
        <v>6053</v>
      </c>
      <c r="T6" s="70">
        <f>S6+Загальна!U4</f>
        <v>6055</v>
      </c>
      <c r="U6" s="70">
        <f>T6+Загальна!V4</f>
        <v>6734</v>
      </c>
      <c r="V6" s="70">
        <f>U6+Загальна!W4</f>
        <v>7517</v>
      </c>
      <c r="W6" s="70">
        <f>V6+Загальна!X4</f>
        <v>8339</v>
      </c>
      <c r="X6" s="70">
        <f>W6+Загальна!Y4</f>
        <v>9434</v>
      </c>
      <c r="Y6" s="70">
        <f>X6+Загальна!Z4</f>
        <v>9434</v>
      </c>
      <c r="Z6" s="70">
        <f>Y6+Загальна!AA4</f>
        <v>9434</v>
      </c>
      <c r="AA6" s="70">
        <f>Z6+Загальна!AB4</f>
        <v>9434</v>
      </c>
      <c r="AB6" s="70">
        <f>AA6+Загальна!AC4</f>
        <v>9434</v>
      </c>
      <c r="AC6" s="70">
        <f>AB6+Загальна!AD4</f>
        <v>9434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2013-04-25T07:00:26Z</cp:lastPrinted>
  <dcterms:created xsi:type="dcterms:W3CDTF">2013-04-11T05:35:23Z</dcterms:created>
  <dcterms:modified xsi:type="dcterms:W3CDTF">2013-08-27T09:21:57Z</dcterms:modified>
  <cp:category/>
  <cp:version/>
  <cp:contentType/>
  <cp:contentStatus/>
</cp:coreProperties>
</file>